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codeName="ThisWorkbook" defaultThemeVersion="124226"/>
  <bookViews>
    <workbookView xWindow="0" yWindow="0" windowWidth="23016" windowHeight="9048" tabRatio="926" activeTab="23"/>
  </bookViews>
  <sheets>
    <sheet name="PARTICIPANTS" sheetId="19" r:id="rId1"/>
    <sheet name="GROUPS" sheetId="1" r:id="rId2"/>
    <sheet name="Baza" sheetId="46" state="hidden" r:id="rId3"/>
    <sheet name="Example G3" sheetId="37" state="hidden" r:id="rId4"/>
    <sheet name=" I" sheetId="23" state="hidden" r:id="rId5"/>
    <sheet name=" II" sheetId="24" state="hidden" r:id="rId6"/>
    <sheet name=" III" sheetId="5" state="hidden" r:id="rId7"/>
    <sheet name="IV" sheetId="6" state="hidden" r:id="rId8"/>
    <sheet name="V" sheetId="7" state="hidden" r:id="rId9"/>
    <sheet name="VI" sheetId="8" state="hidden" r:id="rId10"/>
    <sheet name="VII" sheetId="9" state="hidden" r:id="rId11"/>
    <sheet name="VIII" sheetId="10" state="hidden" r:id="rId12"/>
    <sheet name="IX" sheetId="38" state="hidden" r:id="rId13"/>
    <sheet name="X" sheetId="39" state="hidden" r:id="rId14"/>
    <sheet name="XI" sheetId="40" state="hidden" r:id="rId15"/>
    <sheet name="XII" sheetId="41" state="hidden" r:id="rId16"/>
    <sheet name="XIII" sheetId="42" state="hidden" r:id="rId17"/>
    <sheet name="XIV" sheetId="43" state="hidden" r:id="rId18"/>
    <sheet name="XV" sheetId="44" state="hidden" r:id="rId19"/>
    <sheet name="XVI" sheetId="45" state="hidden" r:id="rId20"/>
    <sheet name="KO6(3 G)" sheetId="47" state="hidden" r:id="rId21"/>
    <sheet name="KO8(4 G)" sheetId="49" state="hidden" r:id="rId22"/>
    <sheet name="KO12(6 G)" sheetId="26" state="hidden" r:id="rId23"/>
    <sheet name="KO16(8 G)" sheetId="25" r:id="rId24"/>
    <sheet name="KO 20(10 G)" sheetId="48" state="hidden" r:id="rId25"/>
    <sheet name="KO 24(12 G)" sheetId="22" state="hidden" r:id="rId26"/>
    <sheet name="KO 32(16 G)" sheetId="21" state="hidden" r:id="rId27"/>
    <sheet name="KO 48(24 G)" sheetId="36" state="hidden" r:id="rId28"/>
  </sheets>
  <externalReferences>
    <externalReference r:id="rId29"/>
  </externalReferences>
  <definedNames>
    <definedName name="_xlnm._FilterDatabase" localSheetId="0" hidden="1">PARTICIPANTS!$F$2:$O$2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42" i="26" l="1" a="1"/>
  <c r="P42" i="26" s="1"/>
  <c r="P41" i="26" a="1"/>
  <c r="P41" i="26" s="1"/>
  <c r="P18" i="26" a="1"/>
  <c r="P18" i="26" s="1"/>
  <c r="P17" i="26" a="1"/>
  <c r="P17" i="26" s="1"/>
  <c r="J42" i="19" l="1"/>
  <c r="J20" i="19"/>
  <c r="J37" i="19"/>
  <c r="J17" i="19"/>
  <c r="J39" i="19"/>
  <c r="J7" i="19"/>
  <c r="J13" i="19"/>
  <c r="J24" i="19"/>
  <c r="J16" i="19"/>
  <c r="J33" i="19"/>
  <c r="J4" i="19"/>
  <c r="J40" i="19"/>
  <c r="J38" i="19"/>
  <c r="I42" i="19"/>
  <c r="I20" i="19"/>
  <c r="I37" i="19"/>
  <c r="I17" i="19"/>
  <c r="I39" i="19"/>
  <c r="I13" i="19"/>
  <c r="I24" i="19"/>
  <c r="I16" i="19"/>
  <c r="I33" i="19"/>
  <c r="I40" i="19"/>
  <c r="I38" i="19"/>
  <c r="I18" i="19"/>
  <c r="I14" i="19"/>
  <c r="I43" i="19"/>
  <c r="I15" i="19"/>
  <c r="I30" i="19"/>
  <c r="I41" i="19"/>
  <c r="J18" i="19"/>
  <c r="J14" i="19"/>
  <c r="J43" i="19"/>
  <c r="J15" i="19"/>
  <c r="J30" i="19"/>
  <c r="J41" i="19"/>
  <c r="K38" i="19" l="1"/>
  <c r="K40" i="19"/>
  <c r="M4" i="19"/>
  <c r="K4" i="19"/>
  <c r="K10" i="19"/>
  <c r="K33" i="19"/>
  <c r="K16" i="19"/>
  <c r="M24" i="19"/>
  <c r="K24" i="19"/>
  <c r="K13" i="19"/>
  <c r="M7" i="19"/>
  <c r="K7" i="19"/>
  <c r="M39" i="19"/>
  <c r="K39" i="19"/>
  <c r="K17" i="19"/>
  <c r="K37" i="19"/>
  <c r="K12" i="19"/>
  <c r="K11" i="19"/>
  <c r="K20" i="19"/>
  <c r="M5" i="19"/>
  <c r="K5" i="19"/>
  <c r="M42" i="19"/>
  <c r="K42" i="19"/>
  <c r="K18" i="19" l="1"/>
  <c r="K14" i="19"/>
  <c r="K43" i="19"/>
  <c r="K15" i="19"/>
  <c r="K30" i="19"/>
  <c r="K41" i="19"/>
  <c r="K23" i="19"/>
  <c r="K34" i="19"/>
  <c r="K21" i="19"/>
  <c r="K31" i="19"/>
  <c r="K6" i="19"/>
  <c r="K22" i="19"/>
  <c r="K19" i="19"/>
  <c r="K36" i="19"/>
  <c r="K32" i="19"/>
  <c r="K8" i="19"/>
  <c r="K35" i="19"/>
  <c r="K26" i="19"/>
  <c r="K28" i="19"/>
  <c r="K25" i="19"/>
  <c r="K3" i="19"/>
  <c r="K27" i="19"/>
  <c r="K29" i="19"/>
  <c r="K9" i="19"/>
  <c r="K44" i="19"/>
  <c r="K45" i="19"/>
  <c r="K46" i="19"/>
  <c r="K47" i="19"/>
  <c r="K48" i="19"/>
  <c r="K49" i="19"/>
  <c r="K50" i="19"/>
  <c r="K51" i="19"/>
  <c r="K52" i="19"/>
  <c r="K53" i="19"/>
  <c r="K54" i="19"/>
  <c r="K55" i="19"/>
  <c r="K56" i="19"/>
  <c r="K57" i="19"/>
  <c r="K58" i="19"/>
  <c r="K59" i="19"/>
  <c r="K60" i="19"/>
  <c r="K61" i="19"/>
  <c r="K62" i="19"/>
  <c r="K63" i="19"/>
  <c r="K64" i="19"/>
  <c r="K65" i="19"/>
  <c r="K66" i="19"/>
  <c r="K67" i="19"/>
  <c r="K68" i="19"/>
  <c r="K69" i="19"/>
  <c r="K70" i="19"/>
  <c r="K71" i="19"/>
  <c r="K72" i="19"/>
  <c r="K73" i="19"/>
  <c r="K74" i="19"/>
  <c r="K75" i="19"/>
  <c r="K76" i="19"/>
  <c r="K77" i="19"/>
  <c r="K78" i="19"/>
  <c r="K79" i="19"/>
  <c r="K80" i="19"/>
  <c r="K81" i="19"/>
  <c r="K82" i="19"/>
  <c r="K83" i="19"/>
  <c r="K84" i="19"/>
  <c r="K85" i="19"/>
  <c r="K86" i="19"/>
  <c r="K87" i="19"/>
  <c r="K88" i="19"/>
  <c r="K89" i="19"/>
  <c r="K90" i="19"/>
  <c r="K91" i="19"/>
  <c r="K92" i="19"/>
  <c r="K93" i="19"/>
  <c r="K94" i="19"/>
  <c r="K95" i="19"/>
  <c r="K96" i="19"/>
  <c r="K97" i="19"/>
  <c r="K98" i="19"/>
  <c r="AH5" i="45" l="1"/>
  <c r="AH5" i="44"/>
  <c r="AH5" i="43"/>
  <c r="AH5" i="42"/>
  <c r="AH5" i="41"/>
  <c r="AH5" i="40"/>
  <c r="AH5" i="39"/>
  <c r="AH5" i="38"/>
  <c r="AH5" i="10"/>
  <c r="AH5" i="9"/>
  <c r="AH5" i="8"/>
  <c r="AH5" i="7"/>
  <c r="AH5" i="6"/>
  <c r="AH5" i="5"/>
  <c r="AH5" i="24"/>
  <c r="AH5" i="23"/>
  <c r="G43" i="49" l="1"/>
  <c r="G32" i="49"/>
  <c r="G31" i="49"/>
  <c r="G20" i="49"/>
  <c r="G19" i="49"/>
  <c r="G8" i="49"/>
  <c r="O44" i="49"/>
  <c r="O43" i="49"/>
  <c r="AN35" i="49" s="1"/>
  <c r="Y38" i="49"/>
  <c r="Y37" i="49"/>
  <c r="AB35" i="49" s="1"/>
  <c r="AJ35" i="49"/>
  <c r="AL31" i="49" s="1"/>
  <c r="AJ34" i="49"/>
  <c r="AM30" i="49" s="1"/>
  <c r="O32" i="49"/>
  <c r="O31" i="49"/>
  <c r="AN34" i="49" s="1"/>
  <c r="AJ26" i="49"/>
  <c r="AJ25" i="49"/>
  <c r="AN29" i="49" s="1"/>
  <c r="O20" i="49"/>
  <c r="O19" i="49"/>
  <c r="AN33" i="49" s="1"/>
  <c r="Y14" i="49"/>
  <c r="Y13" i="49"/>
  <c r="O8" i="49"/>
  <c r="O7" i="49"/>
  <c r="AN32" i="49" s="1"/>
  <c r="AN28" i="49" l="1"/>
  <c r="AN30" i="49"/>
  <c r="Q37" i="49"/>
  <c r="AN15" i="49"/>
  <c r="AN31" i="49"/>
  <c r="AB25" i="49"/>
  <c r="AB34" i="49"/>
  <c r="AM16" i="49"/>
  <c r="Q14" i="49"/>
  <c r="AO16" i="49"/>
  <c r="AB26" i="49"/>
  <c r="AM31" i="49"/>
  <c r="Q13" i="49"/>
  <c r="AO19" i="49"/>
  <c r="Q38" i="49"/>
  <c r="Z47" i="48"/>
  <c r="Z46" i="48"/>
  <c r="AB44" i="48" s="1"/>
  <c r="R46" i="48"/>
  <c r="H45" i="48"/>
  <c r="AJ44" i="48"/>
  <c r="BI43" i="48"/>
  <c r="AJ43" i="48"/>
  <c r="AL38" i="48" s="1"/>
  <c r="P42" i="48"/>
  <c r="H42" i="48"/>
  <c r="Z41" i="48"/>
  <c r="P41" i="48"/>
  <c r="R41" i="48" s="1"/>
  <c r="H41" i="48"/>
  <c r="Z40" i="48"/>
  <c r="AB43" i="48" s="1"/>
  <c r="H39" i="48"/>
  <c r="R40" i="48" s="1"/>
  <c r="AT38" i="48"/>
  <c r="AT37" i="48"/>
  <c r="AW26" i="48" s="1"/>
  <c r="H36" i="48"/>
  <c r="R35" i="48" s="1"/>
  <c r="BE35" i="48"/>
  <c r="Z35" i="48"/>
  <c r="BE34" i="48"/>
  <c r="BH30" i="48" s="1"/>
  <c r="Z34" i="48"/>
  <c r="BI41" i="48" s="1"/>
  <c r="H33" i="48"/>
  <c r="R34" i="48" s="1"/>
  <c r="AJ32" i="48"/>
  <c r="BH31" i="48"/>
  <c r="BG31" i="48"/>
  <c r="AJ31" i="48"/>
  <c r="AL37" i="48" s="1"/>
  <c r="P30" i="48"/>
  <c r="H30" i="48"/>
  <c r="Z29" i="48"/>
  <c r="P29" i="48"/>
  <c r="R29" i="48" s="1"/>
  <c r="H29" i="48"/>
  <c r="Z28" i="48"/>
  <c r="AB31" i="48" s="1"/>
  <c r="BE26" i="48"/>
  <c r="BE25" i="48"/>
  <c r="BI30" i="48" s="1"/>
  <c r="H24" i="48"/>
  <c r="R23" i="48" s="1"/>
  <c r="Z23" i="48"/>
  <c r="Z22" i="48"/>
  <c r="BI39" i="48" s="1"/>
  <c r="H21" i="48"/>
  <c r="R22" i="48" s="1"/>
  <c r="AJ20" i="48"/>
  <c r="AB20" i="48"/>
  <c r="AJ19" i="48"/>
  <c r="AL14" i="48" s="1"/>
  <c r="P18" i="48"/>
  <c r="H18" i="48"/>
  <c r="Z17" i="48"/>
  <c r="P17" i="48"/>
  <c r="R17" i="48" s="1"/>
  <c r="H17" i="48"/>
  <c r="Z16" i="48"/>
  <c r="BI38" i="48" s="1"/>
  <c r="BI15" i="48"/>
  <c r="H15" i="48"/>
  <c r="R16" i="48" s="1"/>
  <c r="AT14" i="48"/>
  <c r="AT13" i="48"/>
  <c r="AW34" i="48" s="1"/>
  <c r="H12" i="48"/>
  <c r="R11" i="48" s="1"/>
  <c r="Z11" i="48"/>
  <c r="Z10" i="48"/>
  <c r="AB8" i="48" s="1"/>
  <c r="H9" i="48"/>
  <c r="R10" i="48" s="1"/>
  <c r="AJ8" i="48"/>
  <c r="AJ7" i="48"/>
  <c r="BI32" i="48" s="1"/>
  <c r="P6" i="48"/>
  <c r="H6" i="48"/>
  <c r="Z5" i="48"/>
  <c r="P5" i="48"/>
  <c r="R5" i="48" s="1"/>
  <c r="H5" i="48"/>
  <c r="Z4" i="48"/>
  <c r="BI36" i="48" s="1"/>
  <c r="AB7" i="48" l="1"/>
  <c r="BI35" i="48"/>
  <c r="AB19" i="48"/>
  <c r="BH16" i="48"/>
  <c r="BI28" i="48"/>
  <c r="BI29" i="48"/>
  <c r="BJ16" i="48"/>
  <c r="BI33" i="48"/>
  <c r="BI37" i="48"/>
  <c r="BI40" i="48"/>
  <c r="BI42" i="48"/>
  <c r="AL13" i="48"/>
  <c r="BJ19" i="48"/>
  <c r="BI31" i="48"/>
  <c r="AW35" i="48"/>
  <c r="AB32" i="48"/>
  <c r="AW25" i="48"/>
  <c r="BI34" i="48"/>
  <c r="O44" i="47"/>
  <c r="Y38" i="47"/>
  <c r="Y37" i="47"/>
  <c r="AB35" i="47" s="1"/>
  <c r="AN35" i="47"/>
  <c r="AJ35" i="47"/>
  <c r="AL31" i="47" s="1"/>
  <c r="AJ34" i="47"/>
  <c r="AM30" i="47" s="1"/>
  <c r="O32" i="47"/>
  <c r="O31" i="47"/>
  <c r="AN34" i="47" s="1"/>
  <c r="AJ26" i="47"/>
  <c r="AJ25" i="47"/>
  <c r="O20" i="47"/>
  <c r="O19" i="47"/>
  <c r="AN33" i="47" s="1"/>
  <c r="Y14" i="47"/>
  <c r="Y13" i="47"/>
  <c r="O7" i="47"/>
  <c r="AN32" i="47" s="1"/>
  <c r="AM31" i="47" l="1"/>
  <c r="AB25" i="47"/>
  <c r="AB34" i="47"/>
  <c r="AN31" i="47"/>
  <c r="Q37" i="47"/>
  <c r="Q14" i="47"/>
  <c r="AB26" i="47"/>
  <c r="AO19" i="47"/>
  <c r="AN15" i="47"/>
  <c r="AM16" i="47"/>
  <c r="AO16" i="47"/>
  <c r="AN28" i="47"/>
  <c r="AN30" i="47"/>
  <c r="AN29" i="47"/>
  <c r="AO18" i="44" l="1"/>
  <c r="AN18" i="44"/>
  <c r="AM18" i="44"/>
  <c r="AL18" i="44"/>
  <c r="AK18" i="44"/>
  <c r="AJ18" i="44"/>
  <c r="AI18" i="44"/>
  <c r="AH18" i="44"/>
  <c r="AG18" i="44"/>
  <c r="AF18" i="44"/>
  <c r="AE18" i="44"/>
  <c r="AD18" i="44"/>
  <c r="AC18" i="44"/>
  <c r="AB18" i="44"/>
  <c r="U18" i="44"/>
  <c r="T18" i="44"/>
  <c r="AO17" i="44"/>
  <c r="AN17" i="44"/>
  <c r="AM17" i="44"/>
  <c r="AL17" i="44"/>
  <c r="AK17" i="44"/>
  <c r="AJ17" i="44"/>
  <c r="AI17" i="44"/>
  <c r="AH17" i="44"/>
  <c r="AG17" i="44"/>
  <c r="AF17" i="44"/>
  <c r="AE17" i="44"/>
  <c r="AD17" i="44"/>
  <c r="AC17" i="44"/>
  <c r="AB17" i="44"/>
  <c r="U17" i="44"/>
  <c r="T17" i="44"/>
  <c r="AO14" i="44"/>
  <c r="AN14" i="44"/>
  <c r="AM14" i="44"/>
  <c r="AL14" i="44"/>
  <c r="AK14" i="44"/>
  <c r="AJ14" i="44"/>
  <c r="AI14" i="44"/>
  <c r="AH14" i="44"/>
  <c r="AG14" i="44"/>
  <c r="AF14" i="44"/>
  <c r="AE14" i="44"/>
  <c r="AD14" i="44"/>
  <c r="AC14" i="44"/>
  <c r="AB14" i="44"/>
  <c r="U14" i="44"/>
  <c r="T14" i="44"/>
  <c r="AO13" i="44"/>
  <c r="AN13" i="44"/>
  <c r="AM13" i="44"/>
  <c r="AL13" i="44"/>
  <c r="AK13" i="44"/>
  <c r="AJ13" i="44"/>
  <c r="AI13" i="44"/>
  <c r="AH13" i="44"/>
  <c r="AG13" i="44"/>
  <c r="AF13" i="44"/>
  <c r="AE13" i="44"/>
  <c r="AD13" i="44"/>
  <c r="AC13" i="44"/>
  <c r="AB13" i="44"/>
  <c r="U13" i="44"/>
  <c r="T13" i="44"/>
  <c r="AO10" i="44"/>
  <c r="AN10" i="44"/>
  <c r="AM10" i="44"/>
  <c r="AL10" i="44"/>
  <c r="AK10" i="44"/>
  <c r="AJ10" i="44"/>
  <c r="AI10" i="44"/>
  <c r="AH10" i="44"/>
  <c r="AG10" i="44"/>
  <c r="AF10" i="44"/>
  <c r="AE10" i="44"/>
  <c r="AD10" i="44"/>
  <c r="AC10" i="44"/>
  <c r="AB10" i="44"/>
  <c r="U10" i="44"/>
  <c r="T10" i="44"/>
  <c r="AO9" i="44"/>
  <c r="AN9" i="44"/>
  <c r="AM9" i="44"/>
  <c r="AL9" i="44"/>
  <c r="AK9" i="44"/>
  <c r="AJ9" i="44"/>
  <c r="AI9" i="44"/>
  <c r="AH9" i="44"/>
  <c r="AG9" i="44"/>
  <c r="AF9" i="44"/>
  <c r="AE9" i="44"/>
  <c r="AD9" i="44"/>
  <c r="AC9" i="44"/>
  <c r="AB9" i="44"/>
  <c r="U9" i="44"/>
  <c r="T9" i="44"/>
  <c r="AO18" i="43"/>
  <c r="AN18" i="43"/>
  <c r="AM18" i="43"/>
  <c r="AL18" i="43"/>
  <c r="AK18" i="43"/>
  <c r="AJ18" i="43"/>
  <c r="AI18" i="43"/>
  <c r="AH18" i="43"/>
  <c r="AG18" i="43"/>
  <c r="AF18" i="43"/>
  <c r="AE18" i="43"/>
  <c r="AD18" i="43"/>
  <c r="AC18" i="43"/>
  <c r="AB18" i="43"/>
  <c r="U18" i="43"/>
  <c r="T18" i="43"/>
  <c r="AO17" i="43"/>
  <c r="AN17" i="43"/>
  <c r="AM17" i="43"/>
  <c r="AL17" i="43"/>
  <c r="AK17" i="43"/>
  <c r="AJ17" i="43"/>
  <c r="AI17" i="43"/>
  <c r="AH17" i="43"/>
  <c r="AG17" i="43"/>
  <c r="AF17" i="43"/>
  <c r="AE17" i="43"/>
  <c r="AD17" i="43"/>
  <c r="AC17" i="43"/>
  <c r="AB17" i="43"/>
  <c r="U17" i="43"/>
  <c r="T17" i="43"/>
  <c r="AO14" i="43"/>
  <c r="AN14" i="43"/>
  <c r="AM14" i="43"/>
  <c r="AL14" i="43"/>
  <c r="AK14" i="43"/>
  <c r="AJ14" i="43"/>
  <c r="AI14" i="43"/>
  <c r="AH14" i="43"/>
  <c r="AG14" i="43"/>
  <c r="AF14" i="43"/>
  <c r="AE14" i="43"/>
  <c r="AD14" i="43"/>
  <c r="AC14" i="43"/>
  <c r="AB14" i="43"/>
  <c r="U14" i="43"/>
  <c r="T14" i="43"/>
  <c r="AO13" i="43"/>
  <c r="AN13" i="43"/>
  <c r="AM13" i="43"/>
  <c r="AL13" i="43"/>
  <c r="AK13" i="43"/>
  <c r="AJ13" i="43"/>
  <c r="AI13" i="43"/>
  <c r="AH13" i="43"/>
  <c r="AG13" i="43"/>
  <c r="AF13" i="43"/>
  <c r="AE13" i="43"/>
  <c r="AD13" i="43"/>
  <c r="AC13" i="43"/>
  <c r="AB13" i="43"/>
  <c r="U13" i="43"/>
  <c r="T13" i="43"/>
  <c r="AO10" i="43"/>
  <c r="AN10" i="43"/>
  <c r="AM10" i="43"/>
  <c r="AL10" i="43"/>
  <c r="AK10" i="43"/>
  <c r="AJ10" i="43"/>
  <c r="AI10" i="43"/>
  <c r="AH10" i="43"/>
  <c r="AG10" i="43"/>
  <c r="AF10" i="43"/>
  <c r="AE10" i="43"/>
  <c r="AD10" i="43"/>
  <c r="AC10" i="43"/>
  <c r="AB10" i="43"/>
  <c r="U10" i="43"/>
  <c r="T10" i="43"/>
  <c r="AO9" i="43"/>
  <c r="AN9" i="43"/>
  <c r="AM9" i="43"/>
  <c r="AL9" i="43"/>
  <c r="AK9" i="43"/>
  <c r="AJ9" i="43"/>
  <c r="AI9" i="43"/>
  <c r="AH9" i="43"/>
  <c r="AG9" i="43"/>
  <c r="AF9" i="43"/>
  <c r="AE9" i="43"/>
  <c r="AD9" i="43"/>
  <c r="AC9" i="43"/>
  <c r="AB9" i="43"/>
  <c r="U9" i="43"/>
  <c r="T9" i="43"/>
  <c r="AO18" i="42"/>
  <c r="AN18" i="42"/>
  <c r="AM18" i="42"/>
  <c r="AL18" i="42"/>
  <c r="AK18" i="42"/>
  <c r="AJ18" i="42"/>
  <c r="AI18" i="42"/>
  <c r="AH18" i="42"/>
  <c r="AG18" i="42"/>
  <c r="AF18" i="42"/>
  <c r="AE18" i="42"/>
  <c r="AD18" i="42"/>
  <c r="AC18" i="42"/>
  <c r="AB18" i="42"/>
  <c r="U18" i="42"/>
  <c r="T18" i="42"/>
  <c r="AO17" i="42"/>
  <c r="AN17" i="42"/>
  <c r="AM17" i="42"/>
  <c r="AL17" i="42"/>
  <c r="AK17" i="42"/>
  <c r="AJ17" i="42"/>
  <c r="AI17" i="42"/>
  <c r="AH17" i="42"/>
  <c r="AG17" i="42"/>
  <c r="AF17" i="42"/>
  <c r="AE17" i="42"/>
  <c r="AD17" i="42"/>
  <c r="AC17" i="42"/>
  <c r="AB17" i="42"/>
  <c r="U17" i="42"/>
  <c r="T17" i="42"/>
  <c r="AO14" i="42"/>
  <c r="AN14" i="42"/>
  <c r="AM14" i="42"/>
  <c r="AL14" i="42"/>
  <c r="AK14" i="42"/>
  <c r="AJ14" i="42"/>
  <c r="AI14" i="42"/>
  <c r="AH14" i="42"/>
  <c r="AG14" i="42"/>
  <c r="AF14" i="42"/>
  <c r="AE14" i="42"/>
  <c r="AD14" i="42"/>
  <c r="AC14" i="42"/>
  <c r="AB14" i="42"/>
  <c r="U14" i="42"/>
  <c r="T14" i="42"/>
  <c r="AO13" i="42"/>
  <c r="AN13" i="42"/>
  <c r="AM13" i="42"/>
  <c r="AL13" i="42"/>
  <c r="AK13" i="42"/>
  <c r="AJ13" i="42"/>
  <c r="AI13" i="42"/>
  <c r="AH13" i="42"/>
  <c r="AG13" i="42"/>
  <c r="AF13" i="42"/>
  <c r="AE13" i="42"/>
  <c r="AD13" i="42"/>
  <c r="AC13" i="42"/>
  <c r="AB13" i="42"/>
  <c r="U13" i="42"/>
  <c r="T13" i="42"/>
  <c r="AO10" i="42"/>
  <c r="AN10" i="42"/>
  <c r="AM10" i="42"/>
  <c r="AL10" i="42"/>
  <c r="AK10" i="42"/>
  <c r="AJ10" i="42"/>
  <c r="AI10" i="42"/>
  <c r="AH10" i="42"/>
  <c r="AG10" i="42"/>
  <c r="AF10" i="42"/>
  <c r="AE10" i="42"/>
  <c r="AD10" i="42"/>
  <c r="AC10" i="42"/>
  <c r="AB10" i="42"/>
  <c r="U10" i="42"/>
  <c r="T10" i="42"/>
  <c r="AO9" i="42"/>
  <c r="AN9" i="42"/>
  <c r="AM9" i="42"/>
  <c r="AL9" i="42"/>
  <c r="AK9" i="42"/>
  <c r="AJ9" i="42"/>
  <c r="AI9" i="42"/>
  <c r="AH9" i="42"/>
  <c r="AG9" i="42"/>
  <c r="AF9" i="42"/>
  <c r="AE9" i="42"/>
  <c r="AD9" i="42"/>
  <c r="AC9" i="42"/>
  <c r="AB9" i="42"/>
  <c r="U9" i="42"/>
  <c r="T9" i="42"/>
  <c r="AO18" i="41"/>
  <c r="AN18" i="41"/>
  <c r="AM18" i="41"/>
  <c r="AL18" i="41"/>
  <c r="AK18" i="41"/>
  <c r="AJ18" i="41"/>
  <c r="AI18" i="41"/>
  <c r="AH18" i="41"/>
  <c r="AG18" i="41"/>
  <c r="AF18" i="41"/>
  <c r="AE18" i="41"/>
  <c r="AD18" i="41"/>
  <c r="AC18" i="41"/>
  <c r="AB18" i="41"/>
  <c r="U18" i="41"/>
  <c r="T18" i="41"/>
  <c r="AO17" i="41"/>
  <c r="AN17" i="41"/>
  <c r="AM17" i="41"/>
  <c r="AL17" i="41"/>
  <c r="AK17" i="41"/>
  <c r="AJ17" i="41"/>
  <c r="AI17" i="41"/>
  <c r="AH17" i="41"/>
  <c r="AG17" i="41"/>
  <c r="AF17" i="41"/>
  <c r="AE17" i="41"/>
  <c r="AD17" i="41"/>
  <c r="AC17" i="41"/>
  <c r="AB17" i="41"/>
  <c r="U17" i="41"/>
  <c r="T17" i="41"/>
  <c r="AO14" i="41"/>
  <c r="AN14" i="41"/>
  <c r="AM14" i="41"/>
  <c r="AL14" i="41"/>
  <c r="AK14" i="41"/>
  <c r="AJ14" i="41"/>
  <c r="AI14" i="41"/>
  <c r="AH14" i="41"/>
  <c r="AG14" i="41"/>
  <c r="AF14" i="41"/>
  <c r="AE14" i="41"/>
  <c r="AD14" i="41"/>
  <c r="AC14" i="41"/>
  <c r="AB14" i="41"/>
  <c r="U14" i="41"/>
  <c r="T14" i="41"/>
  <c r="AO13" i="41"/>
  <c r="AN13" i="41"/>
  <c r="AM13" i="41"/>
  <c r="AL13" i="41"/>
  <c r="AK13" i="41"/>
  <c r="AJ13" i="41"/>
  <c r="AI13" i="41"/>
  <c r="AH13" i="41"/>
  <c r="AG13" i="41"/>
  <c r="AF13" i="41"/>
  <c r="AE13" i="41"/>
  <c r="AD13" i="41"/>
  <c r="AC13" i="41"/>
  <c r="AB13" i="41"/>
  <c r="U13" i="41"/>
  <c r="T13" i="41"/>
  <c r="AO10" i="41"/>
  <c r="AN10" i="41"/>
  <c r="AM10" i="41"/>
  <c r="AL10" i="41"/>
  <c r="AK10" i="41"/>
  <c r="AJ10" i="41"/>
  <c r="AI10" i="41"/>
  <c r="AH10" i="41"/>
  <c r="AG10" i="41"/>
  <c r="AF10" i="41"/>
  <c r="AE10" i="41"/>
  <c r="AD10" i="41"/>
  <c r="AC10" i="41"/>
  <c r="AB10" i="41"/>
  <c r="U10" i="41"/>
  <c r="T10" i="41"/>
  <c r="AO9" i="41"/>
  <c r="AN9" i="41"/>
  <c r="AM9" i="41"/>
  <c r="AL9" i="41"/>
  <c r="AK9" i="41"/>
  <c r="AJ9" i="41"/>
  <c r="AI9" i="41"/>
  <c r="AH9" i="41"/>
  <c r="AG9" i="41"/>
  <c r="AF9" i="41"/>
  <c r="AE9" i="41"/>
  <c r="AD9" i="41"/>
  <c r="AC9" i="41"/>
  <c r="AB9" i="41"/>
  <c r="U9" i="41"/>
  <c r="T9" i="41"/>
  <c r="AO18" i="40"/>
  <c r="AN18" i="40"/>
  <c r="AM18" i="40"/>
  <c r="AL18" i="40"/>
  <c r="AK18" i="40"/>
  <c r="AJ18" i="40"/>
  <c r="AI18" i="40"/>
  <c r="AH18" i="40"/>
  <c r="AG18" i="40"/>
  <c r="AF18" i="40"/>
  <c r="AE18" i="40"/>
  <c r="AD18" i="40"/>
  <c r="AC18" i="40"/>
  <c r="AB18" i="40"/>
  <c r="U18" i="40"/>
  <c r="T18" i="40"/>
  <c r="AO17" i="40"/>
  <c r="AN17" i="40"/>
  <c r="AM17" i="40"/>
  <c r="AL17" i="40"/>
  <c r="AK17" i="40"/>
  <c r="AJ17" i="40"/>
  <c r="AI17" i="40"/>
  <c r="AH17" i="40"/>
  <c r="AG17" i="40"/>
  <c r="AF17" i="40"/>
  <c r="AE17" i="40"/>
  <c r="AD17" i="40"/>
  <c r="AC17" i="40"/>
  <c r="AB17" i="40"/>
  <c r="U17" i="40"/>
  <c r="T17" i="40"/>
  <c r="AO14" i="40"/>
  <c r="AN14" i="40"/>
  <c r="AM14" i="40"/>
  <c r="AL14" i="40"/>
  <c r="AK14" i="40"/>
  <c r="AJ14" i="40"/>
  <c r="AI14" i="40"/>
  <c r="AH14" i="40"/>
  <c r="AG14" i="40"/>
  <c r="AF14" i="40"/>
  <c r="AE14" i="40"/>
  <c r="AD14" i="40"/>
  <c r="AC14" i="40"/>
  <c r="AB14" i="40"/>
  <c r="U14" i="40"/>
  <c r="T14" i="40"/>
  <c r="AO13" i="40"/>
  <c r="AN13" i="40"/>
  <c r="AM13" i="40"/>
  <c r="AL13" i="40"/>
  <c r="AK13" i="40"/>
  <c r="AJ13" i="40"/>
  <c r="AI13" i="40"/>
  <c r="AH13" i="40"/>
  <c r="AG13" i="40"/>
  <c r="AF13" i="40"/>
  <c r="AE13" i="40"/>
  <c r="AD13" i="40"/>
  <c r="AC13" i="40"/>
  <c r="AB13" i="40"/>
  <c r="U13" i="40"/>
  <c r="T13" i="40"/>
  <c r="AO10" i="40"/>
  <c r="AN10" i="40"/>
  <c r="AM10" i="40"/>
  <c r="AL10" i="40"/>
  <c r="AK10" i="40"/>
  <c r="AJ10" i="40"/>
  <c r="AI10" i="40"/>
  <c r="AH10" i="40"/>
  <c r="AG10" i="40"/>
  <c r="AF10" i="40"/>
  <c r="AE10" i="40"/>
  <c r="AD10" i="40"/>
  <c r="AC10" i="40"/>
  <c r="AB10" i="40"/>
  <c r="U10" i="40"/>
  <c r="T10" i="40"/>
  <c r="AO9" i="40"/>
  <c r="AN9" i="40"/>
  <c r="AM9" i="40"/>
  <c r="AL9" i="40"/>
  <c r="AK9" i="40"/>
  <c r="AJ9" i="40"/>
  <c r="AI9" i="40"/>
  <c r="AH9" i="40"/>
  <c r="AG9" i="40"/>
  <c r="AF9" i="40"/>
  <c r="AE9" i="40"/>
  <c r="AD9" i="40"/>
  <c r="AC9" i="40"/>
  <c r="AB9" i="40"/>
  <c r="U9" i="40"/>
  <c r="T9" i="40"/>
  <c r="AO18" i="39"/>
  <c r="AN18" i="39"/>
  <c r="AM18" i="39"/>
  <c r="AL18" i="39"/>
  <c r="AK18" i="39"/>
  <c r="AJ18" i="39"/>
  <c r="AI18" i="39"/>
  <c r="AH18" i="39"/>
  <c r="AG18" i="39"/>
  <c r="AF18" i="39"/>
  <c r="AE18" i="39"/>
  <c r="AD18" i="39"/>
  <c r="AC18" i="39"/>
  <c r="AB18" i="39"/>
  <c r="U18" i="39"/>
  <c r="T18" i="39"/>
  <c r="AO17" i="39"/>
  <c r="AN17" i="39"/>
  <c r="AM17" i="39"/>
  <c r="AL17" i="39"/>
  <c r="AK17" i="39"/>
  <c r="AJ17" i="39"/>
  <c r="AI17" i="39"/>
  <c r="AH17" i="39"/>
  <c r="AG17" i="39"/>
  <c r="AF17" i="39"/>
  <c r="AE17" i="39"/>
  <c r="AD17" i="39"/>
  <c r="AC17" i="39"/>
  <c r="AB17" i="39"/>
  <c r="U17" i="39"/>
  <c r="T17" i="39"/>
  <c r="AO14" i="39"/>
  <c r="AN14" i="39"/>
  <c r="AM14" i="39"/>
  <c r="AL14" i="39"/>
  <c r="AK14" i="39"/>
  <c r="AJ14" i="39"/>
  <c r="AI14" i="39"/>
  <c r="AH14" i="39"/>
  <c r="AG14" i="39"/>
  <c r="AF14" i="39"/>
  <c r="AE14" i="39"/>
  <c r="AD14" i="39"/>
  <c r="AC14" i="39"/>
  <c r="AB14" i="39"/>
  <c r="U14" i="39"/>
  <c r="T14" i="39"/>
  <c r="AO13" i="39"/>
  <c r="AN13" i="39"/>
  <c r="AM13" i="39"/>
  <c r="AL13" i="39"/>
  <c r="AK13" i="39"/>
  <c r="AJ13" i="39"/>
  <c r="AI13" i="39"/>
  <c r="AH13" i="39"/>
  <c r="AG13" i="39"/>
  <c r="AF13" i="39"/>
  <c r="AE13" i="39"/>
  <c r="AD13" i="39"/>
  <c r="AC13" i="39"/>
  <c r="AB13" i="39"/>
  <c r="U13" i="39"/>
  <c r="T13" i="39"/>
  <c r="AO10" i="39"/>
  <c r="AN10" i="39"/>
  <c r="AM10" i="39"/>
  <c r="AL10" i="39"/>
  <c r="AK10" i="39"/>
  <c r="AJ10" i="39"/>
  <c r="AI10" i="39"/>
  <c r="AH10" i="39"/>
  <c r="AG10" i="39"/>
  <c r="AF10" i="39"/>
  <c r="AE10" i="39"/>
  <c r="AD10" i="39"/>
  <c r="AC10" i="39"/>
  <c r="AB10" i="39"/>
  <c r="U10" i="39"/>
  <c r="T10" i="39"/>
  <c r="AO9" i="39"/>
  <c r="AN9" i="39"/>
  <c r="AM9" i="39"/>
  <c r="AL9" i="39"/>
  <c r="AK9" i="39"/>
  <c r="AJ9" i="39"/>
  <c r="AI9" i="39"/>
  <c r="AH9" i="39"/>
  <c r="AG9" i="39"/>
  <c r="AF9" i="39"/>
  <c r="AE9" i="39"/>
  <c r="AD9" i="39"/>
  <c r="AC9" i="39"/>
  <c r="AB9" i="39"/>
  <c r="U9" i="39"/>
  <c r="T9" i="39"/>
  <c r="AO18" i="38"/>
  <c r="AN18" i="38"/>
  <c r="AM18" i="38"/>
  <c r="AL18" i="38"/>
  <c r="AK18" i="38"/>
  <c r="AJ18" i="38"/>
  <c r="AI18" i="38"/>
  <c r="AH18" i="38"/>
  <c r="AG18" i="38"/>
  <c r="AF18" i="38"/>
  <c r="AE18" i="38"/>
  <c r="AD18" i="38"/>
  <c r="AC18" i="38"/>
  <c r="AB18" i="38"/>
  <c r="U18" i="38"/>
  <c r="T18" i="38"/>
  <c r="AO17" i="38"/>
  <c r="AN17" i="38"/>
  <c r="AM17" i="38"/>
  <c r="AL17" i="38"/>
  <c r="AK17" i="38"/>
  <c r="AJ17" i="38"/>
  <c r="AI17" i="38"/>
  <c r="AH17" i="38"/>
  <c r="AG17" i="38"/>
  <c r="AF17" i="38"/>
  <c r="AE17" i="38"/>
  <c r="AD17" i="38"/>
  <c r="AC17" i="38"/>
  <c r="AB17" i="38"/>
  <c r="U17" i="38"/>
  <c r="T17" i="38"/>
  <c r="AO14" i="38"/>
  <c r="AN14" i="38"/>
  <c r="AM14" i="38"/>
  <c r="AL14" i="38"/>
  <c r="AK14" i="38"/>
  <c r="AJ14" i="38"/>
  <c r="AI14" i="38"/>
  <c r="AH14" i="38"/>
  <c r="AG14" i="38"/>
  <c r="AF14" i="38"/>
  <c r="AE14" i="38"/>
  <c r="AD14" i="38"/>
  <c r="AC14" i="38"/>
  <c r="AB14" i="38"/>
  <c r="U14" i="38"/>
  <c r="T14" i="38"/>
  <c r="AO13" i="38"/>
  <c r="AN13" i="38"/>
  <c r="AM13" i="38"/>
  <c r="AL13" i="38"/>
  <c r="AK13" i="38"/>
  <c r="AJ13" i="38"/>
  <c r="AI13" i="38"/>
  <c r="AH13" i="38"/>
  <c r="AG13" i="38"/>
  <c r="AF13" i="38"/>
  <c r="AE13" i="38"/>
  <c r="AD13" i="38"/>
  <c r="AC13" i="38"/>
  <c r="AB13" i="38"/>
  <c r="U13" i="38"/>
  <c r="T13" i="38"/>
  <c r="AO10" i="38"/>
  <c r="AN10" i="38"/>
  <c r="AM10" i="38"/>
  <c r="AL10" i="38"/>
  <c r="AK10" i="38"/>
  <c r="AJ10" i="38"/>
  <c r="AI10" i="38"/>
  <c r="AH10" i="38"/>
  <c r="AG10" i="38"/>
  <c r="AF10" i="38"/>
  <c r="AE10" i="38"/>
  <c r="AD10" i="38"/>
  <c r="AC10" i="38"/>
  <c r="AB10" i="38"/>
  <c r="U10" i="38"/>
  <c r="T10" i="38"/>
  <c r="AO9" i="38"/>
  <c r="AN9" i="38"/>
  <c r="AM9" i="38"/>
  <c r="AL9" i="38"/>
  <c r="AK9" i="38"/>
  <c r="AJ9" i="38"/>
  <c r="AI9" i="38"/>
  <c r="AH9" i="38"/>
  <c r="AG9" i="38"/>
  <c r="AF9" i="38"/>
  <c r="AE9" i="38"/>
  <c r="AD9" i="38"/>
  <c r="AC9" i="38"/>
  <c r="AB9" i="38"/>
  <c r="U9" i="38"/>
  <c r="T9" i="38"/>
  <c r="AO18" i="10"/>
  <c r="AN18" i="10"/>
  <c r="AM18" i="10"/>
  <c r="AL18" i="10"/>
  <c r="AK18" i="10"/>
  <c r="AJ18" i="10"/>
  <c r="AI18" i="10"/>
  <c r="AH18" i="10"/>
  <c r="AG18" i="10"/>
  <c r="AF18" i="10"/>
  <c r="AE18" i="10"/>
  <c r="AD18" i="10"/>
  <c r="AC18" i="10"/>
  <c r="AB18" i="10"/>
  <c r="U18" i="10"/>
  <c r="T18" i="10"/>
  <c r="AO17" i="10"/>
  <c r="AN17" i="10"/>
  <c r="AM17" i="10"/>
  <c r="AL17" i="10"/>
  <c r="AK17" i="10"/>
  <c r="AJ17" i="10"/>
  <c r="AI17" i="10"/>
  <c r="AH17" i="10"/>
  <c r="AG17" i="10"/>
  <c r="AF17" i="10"/>
  <c r="AE17" i="10"/>
  <c r="AD17" i="10"/>
  <c r="AC17" i="10"/>
  <c r="AB17" i="10"/>
  <c r="U17" i="10"/>
  <c r="T17" i="10"/>
  <c r="AO14" i="10"/>
  <c r="AN14" i="10"/>
  <c r="AM14" i="10"/>
  <c r="AL14" i="10"/>
  <c r="AK14" i="10"/>
  <c r="AJ14" i="10"/>
  <c r="AI14" i="10"/>
  <c r="AH14" i="10"/>
  <c r="AG14" i="10"/>
  <c r="AF14" i="10"/>
  <c r="AE14" i="10"/>
  <c r="AD14" i="10"/>
  <c r="AC14" i="10"/>
  <c r="AB14" i="10"/>
  <c r="U14" i="10"/>
  <c r="T14" i="10"/>
  <c r="AO13" i="10"/>
  <c r="AN13" i="10"/>
  <c r="AM13" i="10"/>
  <c r="AL13" i="10"/>
  <c r="AK13" i="10"/>
  <c r="AJ13" i="10"/>
  <c r="AI13" i="10"/>
  <c r="AH13" i="10"/>
  <c r="AG13" i="10"/>
  <c r="AF13" i="10"/>
  <c r="AE13" i="10"/>
  <c r="AD13" i="10"/>
  <c r="AC13" i="10"/>
  <c r="AB13" i="10"/>
  <c r="U13" i="10"/>
  <c r="T13" i="10"/>
  <c r="AO10" i="10"/>
  <c r="AN10" i="10"/>
  <c r="AM10" i="10"/>
  <c r="AL10" i="10"/>
  <c r="AK10" i="10"/>
  <c r="AJ10" i="10"/>
  <c r="AI10" i="10"/>
  <c r="AH10" i="10"/>
  <c r="AG10" i="10"/>
  <c r="AF10" i="10"/>
  <c r="AE10" i="10"/>
  <c r="AD10" i="10"/>
  <c r="AC10" i="10"/>
  <c r="AB10" i="10"/>
  <c r="U10" i="10"/>
  <c r="T10" i="10"/>
  <c r="AO9" i="10"/>
  <c r="AN9" i="10"/>
  <c r="AM9" i="10"/>
  <c r="AL9" i="10"/>
  <c r="AK9" i="10"/>
  <c r="AJ9" i="10"/>
  <c r="AI9" i="10"/>
  <c r="AH9" i="10"/>
  <c r="AG9" i="10"/>
  <c r="AF9" i="10"/>
  <c r="AE9" i="10"/>
  <c r="AD9" i="10"/>
  <c r="AC9" i="10"/>
  <c r="AB9" i="10"/>
  <c r="U9" i="10"/>
  <c r="T9" i="10"/>
  <c r="AO18" i="9"/>
  <c r="AN18" i="9"/>
  <c r="AM18" i="9"/>
  <c r="AL18" i="9"/>
  <c r="AK18" i="9"/>
  <c r="AJ18" i="9"/>
  <c r="AI18" i="9"/>
  <c r="AH18" i="9"/>
  <c r="AG18" i="9"/>
  <c r="AF18" i="9"/>
  <c r="AE18" i="9"/>
  <c r="AD18" i="9"/>
  <c r="AC18" i="9"/>
  <c r="AB18" i="9"/>
  <c r="U18" i="9"/>
  <c r="T18" i="9"/>
  <c r="AO17" i="9"/>
  <c r="AN17" i="9"/>
  <c r="AM17" i="9"/>
  <c r="AL17" i="9"/>
  <c r="AK17" i="9"/>
  <c r="AJ17" i="9"/>
  <c r="AI17" i="9"/>
  <c r="AH17" i="9"/>
  <c r="AG17" i="9"/>
  <c r="AF17" i="9"/>
  <c r="AE17" i="9"/>
  <c r="AD17" i="9"/>
  <c r="AC17" i="9"/>
  <c r="AB17" i="9"/>
  <c r="U17" i="9"/>
  <c r="T17" i="9"/>
  <c r="AO14" i="9"/>
  <c r="AN14" i="9"/>
  <c r="AM14" i="9"/>
  <c r="AL14" i="9"/>
  <c r="AK14" i="9"/>
  <c r="AJ14" i="9"/>
  <c r="AI14" i="9"/>
  <c r="AH14" i="9"/>
  <c r="AG14" i="9"/>
  <c r="AF14" i="9"/>
  <c r="AE14" i="9"/>
  <c r="AD14" i="9"/>
  <c r="AC14" i="9"/>
  <c r="AB14" i="9"/>
  <c r="U14" i="9"/>
  <c r="T14" i="9"/>
  <c r="AO13" i="9"/>
  <c r="AN13" i="9"/>
  <c r="AM13" i="9"/>
  <c r="AL13" i="9"/>
  <c r="AK13" i="9"/>
  <c r="AJ13" i="9"/>
  <c r="AI13" i="9"/>
  <c r="AH13" i="9"/>
  <c r="AG13" i="9"/>
  <c r="AF13" i="9"/>
  <c r="AE13" i="9"/>
  <c r="AD13" i="9"/>
  <c r="AC13" i="9"/>
  <c r="AB13" i="9"/>
  <c r="U13" i="9"/>
  <c r="T13" i="9"/>
  <c r="AO10" i="9"/>
  <c r="AN10" i="9"/>
  <c r="AM10" i="9"/>
  <c r="AL10" i="9"/>
  <c r="AK10" i="9"/>
  <c r="AJ10" i="9"/>
  <c r="AI10" i="9"/>
  <c r="AH10" i="9"/>
  <c r="AG10" i="9"/>
  <c r="AF10" i="9"/>
  <c r="AE10" i="9"/>
  <c r="AD10" i="9"/>
  <c r="AC10" i="9"/>
  <c r="AB10" i="9"/>
  <c r="U10" i="9"/>
  <c r="T10" i="9"/>
  <c r="AO9" i="9"/>
  <c r="AN9" i="9"/>
  <c r="AM9" i="9"/>
  <c r="AL9" i="9"/>
  <c r="AK9" i="9"/>
  <c r="AJ9" i="9"/>
  <c r="AI9" i="9"/>
  <c r="AH9" i="9"/>
  <c r="AG9" i="9"/>
  <c r="AF9" i="9"/>
  <c r="AE9" i="9"/>
  <c r="AD9" i="9"/>
  <c r="AC9" i="9"/>
  <c r="AB9" i="9"/>
  <c r="U9" i="9"/>
  <c r="T9" i="9"/>
  <c r="AO18" i="8"/>
  <c r="AN18" i="8"/>
  <c r="AM18" i="8"/>
  <c r="AL18" i="8"/>
  <c r="AK18" i="8"/>
  <c r="AJ18" i="8"/>
  <c r="AI18" i="8"/>
  <c r="AH18" i="8"/>
  <c r="AG18" i="8"/>
  <c r="AF18" i="8"/>
  <c r="AE18" i="8"/>
  <c r="AD18" i="8"/>
  <c r="AC18" i="8"/>
  <c r="AB18" i="8"/>
  <c r="U18" i="8"/>
  <c r="T18" i="8"/>
  <c r="AO17" i="8"/>
  <c r="AN17" i="8"/>
  <c r="AM17" i="8"/>
  <c r="AL17" i="8"/>
  <c r="AK17" i="8"/>
  <c r="AJ17" i="8"/>
  <c r="AI17" i="8"/>
  <c r="AH17" i="8"/>
  <c r="AG17" i="8"/>
  <c r="AF17" i="8"/>
  <c r="AE17" i="8"/>
  <c r="AD17" i="8"/>
  <c r="AC17" i="8"/>
  <c r="AB17" i="8"/>
  <c r="U17" i="8"/>
  <c r="T17" i="8"/>
  <c r="AO14" i="8"/>
  <c r="AN14" i="8"/>
  <c r="AM14" i="8"/>
  <c r="AL14" i="8"/>
  <c r="AK14" i="8"/>
  <c r="AJ14" i="8"/>
  <c r="AI14" i="8"/>
  <c r="AH14" i="8"/>
  <c r="AG14" i="8"/>
  <c r="AF14" i="8"/>
  <c r="AE14" i="8"/>
  <c r="AD14" i="8"/>
  <c r="AC14" i="8"/>
  <c r="AB14" i="8"/>
  <c r="U14" i="8"/>
  <c r="T14" i="8"/>
  <c r="AO13" i="8"/>
  <c r="AN13" i="8"/>
  <c r="AM13" i="8"/>
  <c r="AL13" i="8"/>
  <c r="AK13" i="8"/>
  <c r="AJ13" i="8"/>
  <c r="AI13" i="8"/>
  <c r="AH13" i="8"/>
  <c r="AG13" i="8"/>
  <c r="AF13" i="8"/>
  <c r="AE13" i="8"/>
  <c r="AD13" i="8"/>
  <c r="AC13" i="8"/>
  <c r="AB13" i="8"/>
  <c r="U13" i="8"/>
  <c r="T13" i="8"/>
  <c r="AO10" i="8"/>
  <c r="AN10" i="8"/>
  <c r="AM10" i="8"/>
  <c r="AL10" i="8"/>
  <c r="AK10" i="8"/>
  <c r="AJ10" i="8"/>
  <c r="AI10" i="8"/>
  <c r="AH10" i="8"/>
  <c r="AG10" i="8"/>
  <c r="AF10" i="8"/>
  <c r="AE10" i="8"/>
  <c r="AD10" i="8"/>
  <c r="AC10" i="8"/>
  <c r="AB10" i="8"/>
  <c r="U10" i="8"/>
  <c r="T10" i="8"/>
  <c r="AO9" i="8"/>
  <c r="AN9" i="8"/>
  <c r="AM9" i="8"/>
  <c r="AL9" i="8"/>
  <c r="AK9" i="8"/>
  <c r="AJ9" i="8"/>
  <c r="AI9" i="8"/>
  <c r="AH9" i="8"/>
  <c r="AG9" i="8"/>
  <c r="AF9" i="8"/>
  <c r="AE9" i="8"/>
  <c r="AD9" i="8"/>
  <c r="AC9" i="8"/>
  <c r="AB9" i="8"/>
  <c r="U9" i="8"/>
  <c r="T9" i="8"/>
  <c r="AO18" i="7"/>
  <c r="AN18" i="7"/>
  <c r="AM18" i="7"/>
  <c r="AL18" i="7"/>
  <c r="AK18" i="7"/>
  <c r="AJ18" i="7"/>
  <c r="AI18" i="7"/>
  <c r="AH18" i="7"/>
  <c r="AG18" i="7"/>
  <c r="AF18" i="7"/>
  <c r="AE18" i="7"/>
  <c r="AD18" i="7"/>
  <c r="AC18" i="7"/>
  <c r="AB18" i="7"/>
  <c r="U18" i="7"/>
  <c r="T18" i="7"/>
  <c r="AO17" i="7"/>
  <c r="AN17" i="7"/>
  <c r="AM17" i="7"/>
  <c r="AL17" i="7"/>
  <c r="AK17" i="7"/>
  <c r="AJ17" i="7"/>
  <c r="AI17" i="7"/>
  <c r="AH17" i="7"/>
  <c r="AG17" i="7"/>
  <c r="AF17" i="7"/>
  <c r="AE17" i="7"/>
  <c r="AD17" i="7"/>
  <c r="AC17" i="7"/>
  <c r="AB17" i="7"/>
  <c r="U17" i="7"/>
  <c r="T17" i="7"/>
  <c r="AO14" i="7"/>
  <c r="AN14" i="7"/>
  <c r="AM14" i="7"/>
  <c r="AL14" i="7"/>
  <c r="AK14" i="7"/>
  <c r="AJ14" i="7"/>
  <c r="AI14" i="7"/>
  <c r="AH14" i="7"/>
  <c r="AG14" i="7"/>
  <c r="AF14" i="7"/>
  <c r="AE14" i="7"/>
  <c r="AD14" i="7"/>
  <c r="AC14" i="7"/>
  <c r="AB14" i="7"/>
  <c r="U14" i="7"/>
  <c r="T14" i="7"/>
  <c r="AO13" i="7"/>
  <c r="AN13" i="7"/>
  <c r="AM13" i="7"/>
  <c r="AL13" i="7"/>
  <c r="AK13" i="7"/>
  <c r="AJ13" i="7"/>
  <c r="AI13" i="7"/>
  <c r="AH13" i="7"/>
  <c r="AG13" i="7"/>
  <c r="AF13" i="7"/>
  <c r="AE13" i="7"/>
  <c r="AD13" i="7"/>
  <c r="AC13" i="7"/>
  <c r="AB13" i="7"/>
  <c r="U13" i="7"/>
  <c r="T13" i="7"/>
  <c r="AO10" i="7"/>
  <c r="AN10" i="7"/>
  <c r="AM10" i="7"/>
  <c r="AL10" i="7"/>
  <c r="AK10" i="7"/>
  <c r="AJ10" i="7"/>
  <c r="AI10" i="7"/>
  <c r="AH10" i="7"/>
  <c r="AG10" i="7"/>
  <c r="AF10" i="7"/>
  <c r="AE10" i="7"/>
  <c r="AD10" i="7"/>
  <c r="AC10" i="7"/>
  <c r="AB10" i="7"/>
  <c r="U10" i="7"/>
  <c r="T10" i="7"/>
  <c r="AO9" i="7"/>
  <c r="AN9" i="7"/>
  <c r="AM9" i="7"/>
  <c r="AL9" i="7"/>
  <c r="AK9" i="7"/>
  <c r="AJ9" i="7"/>
  <c r="AI9" i="7"/>
  <c r="AH9" i="7"/>
  <c r="AG9" i="7"/>
  <c r="AF9" i="7"/>
  <c r="AE9" i="7"/>
  <c r="AD9" i="7"/>
  <c r="AC9" i="7"/>
  <c r="AB9" i="7"/>
  <c r="U9" i="7"/>
  <c r="T9" i="7"/>
  <c r="AO18" i="6"/>
  <c r="AN18" i="6"/>
  <c r="AM18" i="6"/>
  <c r="AL18" i="6"/>
  <c r="AK18" i="6"/>
  <c r="AJ18" i="6"/>
  <c r="AI18" i="6"/>
  <c r="AH18" i="6"/>
  <c r="AG18" i="6"/>
  <c r="AF18" i="6"/>
  <c r="AE18" i="6"/>
  <c r="AD18" i="6"/>
  <c r="AC18" i="6"/>
  <c r="AB18" i="6"/>
  <c r="U18" i="6"/>
  <c r="T18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U17" i="6"/>
  <c r="T17" i="6"/>
  <c r="AO14" i="6"/>
  <c r="AN14" i="6"/>
  <c r="AM14" i="6"/>
  <c r="AL14" i="6"/>
  <c r="AK14" i="6"/>
  <c r="AJ14" i="6"/>
  <c r="AI14" i="6"/>
  <c r="AH14" i="6"/>
  <c r="AG14" i="6"/>
  <c r="AF14" i="6"/>
  <c r="AE14" i="6"/>
  <c r="AD14" i="6"/>
  <c r="AC14" i="6"/>
  <c r="AB14" i="6"/>
  <c r="U14" i="6"/>
  <c r="T14" i="6"/>
  <c r="AO13" i="6"/>
  <c r="AN13" i="6"/>
  <c r="AM13" i="6"/>
  <c r="AL13" i="6"/>
  <c r="AK13" i="6"/>
  <c r="AJ13" i="6"/>
  <c r="AI13" i="6"/>
  <c r="AH13" i="6"/>
  <c r="AG13" i="6"/>
  <c r="AF13" i="6"/>
  <c r="AE13" i="6"/>
  <c r="AD13" i="6"/>
  <c r="AC13" i="6"/>
  <c r="AB13" i="6"/>
  <c r="U13" i="6"/>
  <c r="T13" i="6"/>
  <c r="AO10" i="6"/>
  <c r="AN10" i="6"/>
  <c r="AM10" i="6"/>
  <c r="AL10" i="6"/>
  <c r="AK10" i="6"/>
  <c r="AJ10" i="6"/>
  <c r="AI10" i="6"/>
  <c r="AH10" i="6"/>
  <c r="AG10" i="6"/>
  <c r="AF10" i="6"/>
  <c r="AE10" i="6"/>
  <c r="AD10" i="6"/>
  <c r="AC10" i="6"/>
  <c r="AB10" i="6"/>
  <c r="U10" i="6"/>
  <c r="T10" i="6"/>
  <c r="AO9" i="6"/>
  <c r="AN9" i="6"/>
  <c r="AM9" i="6"/>
  <c r="AL9" i="6"/>
  <c r="AK9" i="6"/>
  <c r="AJ9" i="6"/>
  <c r="AI9" i="6"/>
  <c r="AH9" i="6"/>
  <c r="AG9" i="6"/>
  <c r="AF9" i="6"/>
  <c r="AE9" i="6"/>
  <c r="AD9" i="6"/>
  <c r="AC9" i="6"/>
  <c r="AB9" i="6"/>
  <c r="U9" i="6"/>
  <c r="T9" i="6"/>
  <c r="AO18" i="5"/>
  <c r="AN18" i="5"/>
  <c r="AM18" i="5"/>
  <c r="AL18" i="5"/>
  <c r="AK18" i="5"/>
  <c r="AJ18" i="5"/>
  <c r="AI18" i="5"/>
  <c r="AH18" i="5"/>
  <c r="AG18" i="5"/>
  <c r="AF18" i="5"/>
  <c r="AE18" i="5"/>
  <c r="AD18" i="5"/>
  <c r="AC18" i="5"/>
  <c r="AB18" i="5"/>
  <c r="U18" i="5"/>
  <c r="T18" i="5"/>
  <c r="AO17" i="5"/>
  <c r="AN17" i="5"/>
  <c r="AM17" i="5"/>
  <c r="AL17" i="5"/>
  <c r="AK17" i="5"/>
  <c r="AJ17" i="5"/>
  <c r="AI17" i="5"/>
  <c r="AH17" i="5"/>
  <c r="AG17" i="5"/>
  <c r="AF17" i="5"/>
  <c r="AE17" i="5"/>
  <c r="AD17" i="5"/>
  <c r="AC17" i="5"/>
  <c r="AB17" i="5"/>
  <c r="U17" i="5"/>
  <c r="T17" i="5"/>
  <c r="AO14" i="5"/>
  <c r="AN14" i="5"/>
  <c r="AM14" i="5"/>
  <c r="AL14" i="5"/>
  <c r="AK14" i="5"/>
  <c r="AJ14" i="5"/>
  <c r="AI14" i="5"/>
  <c r="AH14" i="5"/>
  <c r="AG14" i="5"/>
  <c r="AF14" i="5"/>
  <c r="AE14" i="5"/>
  <c r="AD14" i="5"/>
  <c r="AC14" i="5"/>
  <c r="AB14" i="5"/>
  <c r="U14" i="5"/>
  <c r="T14" i="5"/>
  <c r="AO13" i="5"/>
  <c r="AN13" i="5"/>
  <c r="AM13" i="5"/>
  <c r="AL13" i="5"/>
  <c r="AK13" i="5"/>
  <c r="AJ13" i="5"/>
  <c r="AI13" i="5"/>
  <c r="AH13" i="5"/>
  <c r="AG13" i="5"/>
  <c r="AF13" i="5"/>
  <c r="AE13" i="5"/>
  <c r="AD13" i="5"/>
  <c r="AC13" i="5"/>
  <c r="AB13" i="5"/>
  <c r="U13" i="5"/>
  <c r="T13" i="5"/>
  <c r="AO10" i="5"/>
  <c r="AN10" i="5"/>
  <c r="AM10" i="5"/>
  <c r="AL10" i="5"/>
  <c r="AK10" i="5"/>
  <c r="AJ10" i="5"/>
  <c r="AI10" i="5"/>
  <c r="AH10" i="5"/>
  <c r="AG10" i="5"/>
  <c r="AF10" i="5"/>
  <c r="AE10" i="5"/>
  <c r="AD10" i="5"/>
  <c r="AC10" i="5"/>
  <c r="AB10" i="5"/>
  <c r="U10" i="5"/>
  <c r="T10" i="5"/>
  <c r="AO9" i="5"/>
  <c r="AN9" i="5"/>
  <c r="AM9" i="5"/>
  <c r="AL9" i="5"/>
  <c r="AK9" i="5"/>
  <c r="AJ9" i="5"/>
  <c r="AI9" i="5"/>
  <c r="AH9" i="5"/>
  <c r="AG9" i="5"/>
  <c r="AF9" i="5"/>
  <c r="AE9" i="5"/>
  <c r="AD9" i="5"/>
  <c r="AC9" i="5"/>
  <c r="AB9" i="5"/>
  <c r="U9" i="5"/>
  <c r="T9" i="5"/>
  <c r="AO18" i="24"/>
  <c r="AN18" i="24"/>
  <c r="AM18" i="24"/>
  <c r="AL18" i="24"/>
  <c r="AK18" i="24"/>
  <c r="AJ18" i="24"/>
  <c r="AI18" i="24"/>
  <c r="AH18" i="24"/>
  <c r="AG18" i="24"/>
  <c r="AF18" i="24"/>
  <c r="AE18" i="24"/>
  <c r="AD18" i="24"/>
  <c r="AC18" i="24"/>
  <c r="AB18" i="24"/>
  <c r="U18" i="24"/>
  <c r="T18" i="24"/>
  <c r="AO17" i="24"/>
  <c r="AN17" i="24"/>
  <c r="AM17" i="24"/>
  <c r="AL17" i="24"/>
  <c r="AK17" i="24"/>
  <c r="AJ17" i="24"/>
  <c r="AI17" i="24"/>
  <c r="AH17" i="24"/>
  <c r="AG17" i="24"/>
  <c r="AF17" i="24"/>
  <c r="AE17" i="24"/>
  <c r="AD17" i="24"/>
  <c r="AC17" i="24"/>
  <c r="AB17" i="24"/>
  <c r="U17" i="24"/>
  <c r="T17" i="24"/>
  <c r="AO14" i="24"/>
  <c r="AN14" i="24"/>
  <c r="AM14" i="24"/>
  <c r="AL14" i="24"/>
  <c r="AK14" i="24"/>
  <c r="AJ14" i="24"/>
  <c r="AI14" i="24"/>
  <c r="AH14" i="24"/>
  <c r="AG14" i="24"/>
  <c r="AF14" i="24"/>
  <c r="AE14" i="24"/>
  <c r="AD14" i="24"/>
  <c r="AC14" i="24"/>
  <c r="AB14" i="24"/>
  <c r="U14" i="24"/>
  <c r="T14" i="24"/>
  <c r="AO13" i="24"/>
  <c r="AN13" i="24"/>
  <c r="AM13" i="24"/>
  <c r="AL13" i="24"/>
  <c r="AK13" i="24"/>
  <c r="AJ13" i="24"/>
  <c r="AI13" i="24"/>
  <c r="AH13" i="24"/>
  <c r="AG13" i="24"/>
  <c r="AF13" i="24"/>
  <c r="AE13" i="24"/>
  <c r="AD13" i="24"/>
  <c r="AC13" i="24"/>
  <c r="AB13" i="24"/>
  <c r="U13" i="24"/>
  <c r="T13" i="24"/>
  <c r="AO10" i="24"/>
  <c r="AN10" i="24"/>
  <c r="AM10" i="24"/>
  <c r="AL10" i="24"/>
  <c r="AK10" i="24"/>
  <c r="AJ10" i="24"/>
  <c r="AI10" i="24"/>
  <c r="AH10" i="24"/>
  <c r="AG10" i="24"/>
  <c r="AF10" i="24"/>
  <c r="AE10" i="24"/>
  <c r="AD10" i="24"/>
  <c r="AC10" i="24"/>
  <c r="AB10" i="24"/>
  <c r="U10" i="24"/>
  <c r="T10" i="24"/>
  <c r="AO9" i="24"/>
  <c r="AN9" i="24"/>
  <c r="AM9" i="24"/>
  <c r="AL9" i="24"/>
  <c r="AK9" i="24"/>
  <c r="AJ9" i="24"/>
  <c r="AI9" i="24"/>
  <c r="AH9" i="24"/>
  <c r="AG9" i="24"/>
  <c r="AF9" i="24"/>
  <c r="AE9" i="24"/>
  <c r="AD9" i="24"/>
  <c r="AC9" i="24"/>
  <c r="AB9" i="24"/>
  <c r="U9" i="24"/>
  <c r="T9" i="24"/>
  <c r="J23" i="19"/>
  <c r="J34" i="19"/>
  <c r="J21" i="19"/>
  <c r="M40" i="19" s="1"/>
  <c r="J31" i="19"/>
  <c r="J22" i="19"/>
  <c r="J19" i="19"/>
  <c r="J36" i="19"/>
  <c r="J32" i="19"/>
  <c r="M10" i="19"/>
  <c r="J35" i="19"/>
  <c r="J26" i="19"/>
  <c r="J28" i="19"/>
  <c r="J25" i="19"/>
  <c r="J27" i="19"/>
  <c r="J29" i="19"/>
  <c r="J9" i="19"/>
  <c r="J44" i="19"/>
  <c r="J45" i="19"/>
  <c r="J46" i="19"/>
  <c r="J47" i="19"/>
  <c r="J48" i="19"/>
  <c r="J49" i="19"/>
  <c r="J50" i="19"/>
  <c r="J51" i="19"/>
  <c r="J52" i="19"/>
  <c r="J53" i="19"/>
  <c r="J54" i="19"/>
  <c r="J55" i="19"/>
  <c r="J56" i="19"/>
  <c r="J57" i="19"/>
  <c r="J58" i="19"/>
  <c r="J59" i="19"/>
  <c r="J60" i="19"/>
  <c r="J61" i="19"/>
  <c r="J62" i="19"/>
  <c r="J63" i="19"/>
  <c r="J64" i="19"/>
  <c r="J65" i="19"/>
  <c r="J66" i="19"/>
  <c r="I23" i="19"/>
  <c r="I34" i="19"/>
  <c r="I21" i="19"/>
  <c r="I31" i="19"/>
  <c r="I22" i="19"/>
  <c r="I19" i="19"/>
  <c r="I36" i="19"/>
  <c r="I32" i="19"/>
  <c r="I35" i="19"/>
  <c r="I26" i="19"/>
  <c r="I28" i="19"/>
  <c r="I25" i="19"/>
  <c r="I27" i="19"/>
  <c r="I29" i="19"/>
  <c r="I44" i="19"/>
  <c r="I45" i="19"/>
  <c r="I46" i="19"/>
  <c r="I47" i="19"/>
  <c r="I48" i="19"/>
  <c r="I49" i="19"/>
  <c r="I50" i="19"/>
  <c r="I51" i="19"/>
  <c r="I52" i="19"/>
  <c r="I53" i="19"/>
  <c r="I54" i="19"/>
  <c r="I55" i="19"/>
  <c r="I56" i="19"/>
  <c r="I57" i="19"/>
  <c r="I58" i="19"/>
  <c r="I59" i="19"/>
  <c r="I60" i="19"/>
  <c r="I61" i="19"/>
  <c r="I62" i="19"/>
  <c r="I63" i="19"/>
  <c r="I64" i="19"/>
  <c r="I65" i="19"/>
  <c r="I66" i="19"/>
  <c r="M37" i="19" l="1"/>
  <c r="M13" i="19"/>
  <c r="M12" i="19"/>
  <c r="M16" i="19"/>
  <c r="M38" i="19"/>
  <c r="M33" i="19"/>
  <c r="M17" i="19"/>
  <c r="M20" i="19"/>
  <c r="M11" i="19"/>
  <c r="D4" i="19"/>
  <c r="E4" i="19" s="1"/>
  <c r="D5" i="19"/>
  <c r="E5" i="19" s="1"/>
  <c r="D6" i="19"/>
  <c r="E6" i="19" s="1"/>
  <c r="D7" i="19"/>
  <c r="E7" i="19" s="1"/>
  <c r="D8" i="19"/>
  <c r="E8" i="19" s="1"/>
  <c r="D9" i="19"/>
  <c r="E9" i="19" s="1"/>
  <c r="D10" i="19"/>
  <c r="E10" i="19" s="1"/>
  <c r="D11" i="19"/>
  <c r="E11" i="19" s="1"/>
  <c r="D12" i="19"/>
  <c r="E12" i="19" s="1"/>
  <c r="D13" i="19"/>
  <c r="E13" i="19" s="1"/>
  <c r="D14" i="19"/>
  <c r="E14" i="19" s="1"/>
  <c r="D15" i="19"/>
  <c r="E15" i="19" s="1"/>
  <c r="D16" i="19"/>
  <c r="E16" i="19" s="1"/>
  <c r="D17" i="19"/>
  <c r="E17" i="19" s="1"/>
  <c r="D18" i="19"/>
  <c r="E18" i="19" s="1"/>
  <c r="D19" i="19"/>
  <c r="E19" i="19" s="1"/>
  <c r="D20" i="19"/>
  <c r="E20" i="19" s="1"/>
  <c r="D21" i="19"/>
  <c r="E21" i="19" s="1"/>
  <c r="D22" i="19"/>
  <c r="E22" i="19" s="1"/>
  <c r="D23" i="19"/>
  <c r="E23" i="19" s="1"/>
  <c r="D24" i="19"/>
  <c r="E24" i="19" s="1"/>
  <c r="D25" i="19"/>
  <c r="E25" i="19" s="1"/>
  <c r="D26" i="19"/>
  <c r="E26" i="19" s="1"/>
  <c r="D27" i="19"/>
  <c r="E27" i="19" s="1"/>
  <c r="D28" i="19"/>
  <c r="E28" i="19" s="1"/>
  <c r="D29" i="19"/>
  <c r="E29" i="19" s="1"/>
  <c r="D30" i="19"/>
  <c r="E30" i="19" s="1"/>
  <c r="D31" i="19"/>
  <c r="E31" i="19" s="1"/>
  <c r="D32" i="19"/>
  <c r="E32" i="19" s="1"/>
  <c r="D33" i="19"/>
  <c r="E33" i="19" s="1"/>
  <c r="D34" i="19"/>
  <c r="E34" i="19" s="1"/>
  <c r="D35" i="19"/>
  <c r="E35" i="19" s="1"/>
  <c r="D36" i="19"/>
  <c r="E36" i="19" s="1"/>
  <c r="D37" i="19"/>
  <c r="E37" i="19" s="1"/>
  <c r="D38" i="19"/>
  <c r="E38" i="19" s="1"/>
  <c r="D39" i="19"/>
  <c r="E39" i="19" s="1"/>
  <c r="D40" i="19"/>
  <c r="E40" i="19" s="1"/>
  <c r="D41" i="19"/>
  <c r="E41" i="19" s="1"/>
  <c r="D42" i="19"/>
  <c r="E42" i="19" s="1"/>
  <c r="D43" i="19"/>
  <c r="E43" i="19" s="1"/>
  <c r="D44" i="19"/>
  <c r="E44" i="19" s="1"/>
  <c r="D45" i="19"/>
  <c r="E45" i="19" s="1"/>
  <c r="D46" i="19"/>
  <c r="E46" i="19" s="1"/>
  <c r="D47" i="19"/>
  <c r="E47" i="19" s="1"/>
  <c r="D48" i="19"/>
  <c r="E48" i="19" s="1"/>
  <c r="D49" i="19"/>
  <c r="E49" i="19" s="1"/>
  <c r="D50" i="19"/>
  <c r="E50" i="19" s="1"/>
  <c r="D51" i="19"/>
  <c r="E51" i="19" s="1"/>
  <c r="D52" i="19"/>
  <c r="E52" i="19" s="1"/>
  <c r="D53" i="19"/>
  <c r="E53" i="19" s="1"/>
  <c r="D54" i="19"/>
  <c r="E54" i="19" s="1"/>
  <c r="D55" i="19"/>
  <c r="E55" i="19" s="1"/>
  <c r="D56" i="19"/>
  <c r="E56" i="19" s="1"/>
  <c r="D57" i="19"/>
  <c r="E57" i="19" s="1"/>
  <c r="D58" i="19"/>
  <c r="E58" i="19" s="1"/>
  <c r="D59" i="19"/>
  <c r="E59" i="19" s="1"/>
  <c r="D60" i="19"/>
  <c r="E60" i="19" s="1"/>
  <c r="D61" i="19"/>
  <c r="E61" i="19" s="1"/>
  <c r="D62" i="19"/>
  <c r="E62" i="19" s="1"/>
  <c r="D63" i="19"/>
  <c r="E63" i="19" s="1"/>
  <c r="D64" i="19"/>
  <c r="E64" i="19" s="1"/>
  <c r="D65" i="19"/>
  <c r="E65" i="19" s="1"/>
  <c r="D66" i="19"/>
  <c r="E66" i="19" s="1"/>
  <c r="D67" i="19"/>
  <c r="D68" i="19"/>
  <c r="D69" i="19"/>
  <c r="D70" i="19"/>
  <c r="D71" i="19"/>
  <c r="D72" i="19"/>
  <c r="D73" i="19"/>
  <c r="D74" i="19"/>
  <c r="D75" i="19"/>
  <c r="D76" i="19"/>
  <c r="D77" i="19"/>
  <c r="D78" i="19"/>
  <c r="D79" i="19"/>
  <c r="D80" i="19"/>
  <c r="D81" i="19"/>
  <c r="D82" i="19"/>
  <c r="D83" i="19"/>
  <c r="D84" i="19"/>
  <c r="D85" i="19"/>
  <c r="D86" i="19"/>
  <c r="D87" i="19"/>
  <c r="D88" i="19"/>
  <c r="D89" i="19"/>
  <c r="D90" i="19"/>
  <c r="D91" i="19"/>
  <c r="D92" i="19"/>
  <c r="D93" i="19"/>
  <c r="D94" i="19"/>
  <c r="D95" i="19"/>
  <c r="D96" i="19"/>
  <c r="D97" i="19"/>
  <c r="D98" i="19"/>
  <c r="D3" i="19"/>
  <c r="E3" i="19" s="1"/>
  <c r="AO18" i="45" l="1"/>
  <c r="AN18" i="45"/>
  <c r="AM18" i="45"/>
  <c r="AL18" i="45"/>
  <c r="AK18" i="45"/>
  <c r="AJ18" i="45"/>
  <c r="AI18" i="45"/>
  <c r="AH18" i="45"/>
  <c r="AG18" i="45"/>
  <c r="AF18" i="45"/>
  <c r="AE18" i="45"/>
  <c r="AD18" i="45"/>
  <c r="AC18" i="45"/>
  <c r="AB18" i="45"/>
  <c r="U18" i="45"/>
  <c r="I5" i="45" s="1"/>
  <c r="T18" i="45"/>
  <c r="K4" i="45" s="1"/>
  <c r="AO17" i="45"/>
  <c r="AN17" i="45"/>
  <c r="AM17" i="45"/>
  <c r="AL17" i="45"/>
  <c r="AK17" i="45"/>
  <c r="AJ17" i="45"/>
  <c r="AI17" i="45"/>
  <c r="AH17" i="45"/>
  <c r="AG17" i="45"/>
  <c r="AF17" i="45"/>
  <c r="AE17" i="45"/>
  <c r="AD17" i="45"/>
  <c r="AC17" i="45"/>
  <c r="AB17" i="45"/>
  <c r="U17" i="45"/>
  <c r="F6" i="45" s="1"/>
  <c r="AB6" i="45" s="1"/>
  <c r="T17" i="45"/>
  <c r="G6" i="45" s="1"/>
  <c r="AO14" i="45"/>
  <c r="AN14" i="45"/>
  <c r="AM14" i="45"/>
  <c r="AL14" i="45"/>
  <c r="AK14" i="45"/>
  <c r="AJ14" i="45"/>
  <c r="AI14" i="45"/>
  <c r="AH14" i="45"/>
  <c r="AG14" i="45"/>
  <c r="AF14" i="45"/>
  <c r="AE14" i="45"/>
  <c r="AD14" i="45"/>
  <c r="AC14" i="45"/>
  <c r="AB14" i="45"/>
  <c r="U14" i="45"/>
  <c r="T14" i="45"/>
  <c r="K6" i="45" s="1"/>
  <c r="AO13" i="45"/>
  <c r="AN13" i="45"/>
  <c r="AM13" i="45"/>
  <c r="AL13" i="45"/>
  <c r="AK13" i="45"/>
  <c r="AJ13" i="45"/>
  <c r="AI13" i="45"/>
  <c r="AH13" i="45"/>
  <c r="AG13" i="45"/>
  <c r="AF13" i="45"/>
  <c r="AE13" i="45"/>
  <c r="AD13" i="45"/>
  <c r="AC13" i="45"/>
  <c r="AB13" i="45"/>
  <c r="U13" i="45"/>
  <c r="I3" i="45" s="1"/>
  <c r="T13" i="45"/>
  <c r="H3" i="45" s="1"/>
  <c r="AB3" i="45" s="1"/>
  <c r="AO10" i="45"/>
  <c r="AN10" i="45"/>
  <c r="AM10" i="45"/>
  <c r="AL10" i="45"/>
  <c r="AK10" i="45"/>
  <c r="AJ10" i="45"/>
  <c r="AI10" i="45"/>
  <c r="AH10" i="45"/>
  <c r="AG10" i="45"/>
  <c r="AF10" i="45"/>
  <c r="AE10" i="45"/>
  <c r="AD10" i="45"/>
  <c r="AC10" i="45"/>
  <c r="AB10" i="45"/>
  <c r="U10" i="45"/>
  <c r="H6" i="45" s="1"/>
  <c r="AC6" i="45" s="1"/>
  <c r="T10" i="45"/>
  <c r="I6" i="45" s="1"/>
  <c r="AO9" i="45"/>
  <c r="AN9" i="45"/>
  <c r="AM9" i="45"/>
  <c r="AL9" i="45"/>
  <c r="AK9" i="45"/>
  <c r="AJ9" i="45"/>
  <c r="AI9" i="45"/>
  <c r="AH9" i="45"/>
  <c r="AG9" i="45"/>
  <c r="AF9" i="45"/>
  <c r="AE9" i="45"/>
  <c r="AD9" i="45"/>
  <c r="AC9" i="45"/>
  <c r="AB9" i="45"/>
  <c r="U9" i="45"/>
  <c r="T9" i="45"/>
  <c r="AJ6" i="45"/>
  <c r="AO3" i="45" s="1"/>
  <c r="AI6" i="45"/>
  <c r="AN5" i="45" s="1"/>
  <c r="AH6" i="45"/>
  <c r="AJ5" i="45"/>
  <c r="AO4" i="45" s="1"/>
  <c r="AI5" i="45"/>
  <c r="AN6" i="45" s="1"/>
  <c r="AJ4" i="45"/>
  <c r="AO5" i="45" s="1"/>
  <c r="AI4" i="45"/>
  <c r="AH4" i="45"/>
  <c r="AM6" i="45" s="1"/>
  <c r="AM3" i="45"/>
  <c r="AJ3" i="45"/>
  <c r="AO6" i="45" s="1"/>
  <c r="AI3" i="45"/>
  <c r="AN4" i="45" s="1"/>
  <c r="AH3" i="45"/>
  <c r="AM5" i="45" s="1"/>
  <c r="O4" i="44"/>
  <c r="G6" i="44"/>
  <c r="N4" i="44"/>
  <c r="H3" i="44"/>
  <c r="AB3" i="44" s="1"/>
  <c r="P5" i="44"/>
  <c r="Q3" i="44"/>
  <c r="AJ6" i="44"/>
  <c r="AO3" i="44" s="1"/>
  <c r="AI6" i="44"/>
  <c r="AN5" i="44" s="1"/>
  <c r="AH6" i="44"/>
  <c r="AG6" i="44" s="1"/>
  <c r="O6" i="44"/>
  <c r="K6" i="44"/>
  <c r="J6" i="44"/>
  <c r="AD6" i="44" s="1"/>
  <c r="I6" i="44"/>
  <c r="F6" i="44"/>
  <c r="AB6" i="44" s="1"/>
  <c r="AJ5" i="44"/>
  <c r="AO4" i="44" s="1"/>
  <c r="AI5" i="44"/>
  <c r="AN6" i="44" s="1"/>
  <c r="AM3" i="44"/>
  <c r="Q5" i="44"/>
  <c r="O5" i="44"/>
  <c r="N5" i="44"/>
  <c r="M5" i="44"/>
  <c r="L5" i="44"/>
  <c r="AD5" i="44" s="1"/>
  <c r="H5" i="44"/>
  <c r="AC5" i="44" s="1"/>
  <c r="G5" i="44"/>
  <c r="AJ4" i="44"/>
  <c r="AI4" i="44"/>
  <c r="AN3" i="44" s="1"/>
  <c r="AH4" i="44"/>
  <c r="AM6" i="44" s="1"/>
  <c r="L4" i="44"/>
  <c r="AD4" i="44" s="1"/>
  <c r="K4" i="44"/>
  <c r="F4" i="44"/>
  <c r="AB4" i="44" s="1"/>
  <c r="AJ3" i="44"/>
  <c r="AO6" i="44" s="1"/>
  <c r="AI3" i="44"/>
  <c r="AN4" i="44" s="1"/>
  <c r="AH3" i="44"/>
  <c r="AM5" i="44" s="1"/>
  <c r="M3" i="44"/>
  <c r="K3" i="44"/>
  <c r="J3" i="44"/>
  <c r="AC3" i="44" s="1"/>
  <c r="I3" i="44"/>
  <c r="H5" i="43"/>
  <c r="AC5" i="43" s="1"/>
  <c r="F6" i="43"/>
  <c r="AB6" i="43" s="1"/>
  <c r="L3" i="43"/>
  <c r="AD3" i="43" s="1"/>
  <c r="P6" i="43"/>
  <c r="O5" i="43"/>
  <c r="Q4" i="43"/>
  <c r="I6" i="43"/>
  <c r="Q3" i="43"/>
  <c r="AJ6" i="43"/>
  <c r="AO3" i="43" s="1"/>
  <c r="AI6" i="43"/>
  <c r="AH6" i="43"/>
  <c r="AM4" i="43" s="1"/>
  <c r="Q6" i="43"/>
  <c r="J6" i="43"/>
  <c r="AD6" i="43" s="1"/>
  <c r="H6" i="43"/>
  <c r="AC6" i="43" s="1"/>
  <c r="G6" i="43"/>
  <c r="AJ5" i="43"/>
  <c r="AO4" i="43" s="1"/>
  <c r="AI5" i="43"/>
  <c r="AN6" i="43" s="1"/>
  <c r="N5" i="43"/>
  <c r="M5" i="43"/>
  <c r="L5" i="43"/>
  <c r="AD5" i="43" s="1"/>
  <c r="I5" i="43"/>
  <c r="AJ4" i="43"/>
  <c r="AO5" i="43" s="1"/>
  <c r="AI4" i="43"/>
  <c r="AN3" i="43" s="1"/>
  <c r="AH4" i="43"/>
  <c r="M4" i="43"/>
  <c r="J4" i="43"/>
  <c r="AC4" i="43" s="1"/>
  <c r="G4" i="43"/>
  <c r="AM3" i="43"/>
  <c r="AJ3" i="43"/>
  <c r="AO6" i="43" s="1"/>
  <c r="AI3" i="43"/>
  <c r="AN4" i="43" s="1"/>
  <c r="AH3" i="43"/>
  <c r="AM5" i="43" s="1"/>
  <c r="P3" i="43"/>
  <c r="O3" i="43"/>
  <c r="K3" i="43"/>
  <c r="J3" i="43"/>
  <c r="AC3" i="43" s="1"/>
  <c r="H3" i="43"/>
  <c r="AB3" i="43" s="1"/>
  <c r="K4" i="42"/>
  <c r="I3" i="42"/>
  <c r="H3" i="42"/>
  <c r="AB3" i="42" s="1"/>
  <c r="I6" i="42"/>
  <c r="N5" i="42"/>
  <c r="Q3" i="42"/>
  <c r="AJ6" i="42"/>
  <c r="AO3" i="42" s="1"/>
  <c r="AI6" i="42"/>
  <c r="AN5" i="42" s="1"/>
  <c r="AH6" i="42"/>
  <c r="Q6" i="42"/>
  <c r="N6" i="42"/>
  <c r="K6" i="42"/>
  <c r="J6" i="42"/>
  <c r="AD6" i="42" s="1"/>
  <c r="H6" i="42"/>
  <c r="AC6" i="42" s="1"/>
  <c r="G6" i="42"/>
  <c r="AJ5" i="42"/>
  <c r="AO4" i="42" s="1"/>
  <c r="AI5" i="42"/>
  <c r="AM3" i="42"/>
  <c r="P5" i="42"/>
  <c r="O5" i="42"/>
  <c r="M5" i="42"/>
  <c r="L5" i="42"/>
  <c r="AD5" i="42" s="1"/>
  <c r="I5" i="42"/>
  <c r="H5" i="42"/>
  <c r="AC5" i="42" s="1"/>
  <c r="F5" i="42"/>
  <c r="AB5" i="42" s="1"/>
  <c r="AM4" i="42"/>
  <c r="AJ4" i="42"/>
  <c r="AO5" i="42" s="1"/>
  <c r="AI4" i="42"/>
  <c r="AN3" i="42" s="1"/>
  <c r="AH4" i="42"/>
  <c r="AM6" i="42" s="1"/>
  <c r="Q4" i="42"/>
  <c r="P4" i="42"/>
  <c r="M4" i="42"/>
  <c r="L4" i="42"/>
  <c r="AD4" i="42" s="1"/>
  <c r="J4" i="42"/>
  <c r="AC4" i="42" s="1"/>
  <c r="G4" i="42"/>
  <c r="F4" i="42"/>
  <c r="AB4" i="42" s="1"/>
  <c r="AJ3" i="42"/>
  <c r="AO6" i="42" s="1"/>
  <c r="AI3" i="42"/>
  <c r="AN4" i="42" s="1"/>
  <c r="AH3" i="42"/>
  <c r="AM5" i="42" s="1"/>
  <c r="O3" i="42"/>
  <c r="N3" i="42"/>
  <c r="L3" i="42"/>
  <c r="AD3" i="42" s="1"/>
  <c r="K3" i="42"/>
  <c r="J3" i="42"/>
  <c r="AC3" i="42" s="1"/>
  <c r="J4" i="45" l="1"/>
  <c r="AC4" i="45" s="1"/>
  <c r="H5" i="45"/>
  <c r="AC5" i="45" s="1"/>
  <c r="AG4" i="45"/>
  <c r="M4" i="45"/>
  <c r="P4" i="45"/>
  <c r="AG5" i="42"/>
  <c r="F4" i="45"/>
  <c r="AB4" i="45" s="1"/>
  <c r="G4" i="45"/>
  <c r="AP4" i="42"/>
  <c r="AN3" i="45"/>
  <c r="Q4" i="45"/>
  <c r="AN6" i="42"/>
  <c r="AG4" i="43"/>
  <c r="L4" i="45"/>
  <c r="AD4" i="45" s="1"/>
  <c r="AP5" i="45"/>
  <c r="M5" i="45"/>
  <c r="J6" i="45"/>
  <c r="AD6" i="45" s="1"/>
  <c r="L5" i="45"/>
  <c r="Q5" i="45"/>
  <c r="J3" i="45"/>
  <c r="N3" i="45" s="1"/>
  <c r="K3" i="45"/>
  <c r="O3" i="45" s="1"/>
  <c r="F5" i="45"/>
  <c r="AP3" i="45"/>
  <c r="Q3" i="45" s="1"/>
  <c r="AP3" i="44"/>
  <c r="AG4" i="44"/>
  <c r="AK4" i="43"/>
  <c r="AG6" i="43"/>
  <c r="AP3" i="43"/>
  <c r="AP4" i="43"/>
  <c r="AM6" i="43"/>
  <c r="AK6" i="43" s="1"/>
  <c r="AP3" i="42"/>
  <c r="AP5" i="42"/>
  <c r="AK5" i="42"/>
  <c r="R5" i="42" s="1"/>
  <c r="AP6" i="42"/>
  <c r="AK6" i="45"/>
  <c r="AK5" i="45"/>
  <c r="AP6" i="45"/>
  <c r="Q6" i="45" s="1"/>
  <c r="L3" i="45"/>
  <c r="AD3" i="45" s="1"/>
  <c r="AK3" i="45"/>
  <c r="AG5" i="45"/>
  <c r="P5" i="45" s="1"/>
  <c r="M3" i="45"/>
  <c r="G5" i="45"/>
  <c r="O5" i="45" s="1"/>
  <c r="O6" i="45"/>
  <c r="AG6" i="45"/>
  <c r="P6" i="45" s="1"/>
  <c r="AM4" i="45"/>
  <c r="AG3" i="45"/>
  <c r="P3" i="45" s="1"/>
  <c r="N4" i="45"/>
  <c r="O4" i="45"/>
  <c r="AK6" i="44"/>
  <c r="R6" i="44" s="1"/>
  <c r="AP6" i="44"/>
  <c r="P4" i="44"/>
  <c r="G4" i="44"/>
  <c r="Q4" i="44"/>
  <c r="AO5" i="44"/>
  <c r="AK5" i="44" s="1"/>
  <c r="L3" i="44"/>
  <c r="AD3" i="44" s="1"/>
  <c r="AK3" i="44"/>
  <c r="R3" i="44" s="1"/>
  <c r="J4" i="44"/>
  <c r="AC4" i="44" s="1"/>
  <c r="F5" i="44"/>
  <c r="AB5" i="44" s="1"/>
  <c r="AG5" i="44"/>
  <c r="N6" i="44"/>
  <c r="N3" i="44"/>
  <c r="P6" i="44"/>
  <c r="O3" i="44"/>
  <c r="M4" i="44"/>
  <c r="AM4" i="44"/>
  <c r="AP4" i="44" s="1"/>
  <c r="I5" i="44"/>
  <c r="Q6" i="44"/>
  <c r="P3" i="44"/>
  <c r="AG3" i="44"/>
  <c r="H6" i="44"/>
  <c r="AC6" i="44" s="1"/>
  <c r="F4" i="43"/>
  <c r="AB4" i="43" s="1"/>
  <c r="P4" i="43"/>
  <c r="K6" i="43"/>
  <c r="R4" i="43"/>
  <c r="F5" i="43"/>
  <c r="AB5" i="43" s="1"/>
  <c r="AG5" i="43"/>
  <c r="N6" i="43"/>
  <c r="M3" i="43"/>
  <c r="K4" i="43"/>
  <c r="G5" i="43"/>
  <c r="Q5" i="43"/>
  <c r="Q7" i="43" s="1"/>
  <c r="O6" i="43"/>
  <c r="AN5" i="43"/>
  <c r="AP5" i="43" s="1"/>
  <c r="AK3" i="43"/>
  <c r="R3" i="43" s="1"/>
  <c r="P5" i="43"/>
  <c r="N3" i="43"/>
  <c r="L4" i="43"/>
  <c r="AD4" i="43" s="1"/>
  <c r="AG3" i="43"/>
  <c r="N4" i="43"/>
  <c r="I3" i="43"/>
  <c r="O4" i="43"/>
  <c r="AK6" i="42"/>
  <c r="AK3" i="42"/>
  <c r="R3" i="42" s="1"/>
  <c r="M3" i="42"/>
  <c r="G5" i="42"/>
  <c r="Q5" i="42"/>
  <c r="Q7" i="42" s="1"/>
  <c r="O6" i="42"/>
  <c r="AG6" i="42"/>
  <c r="AK4" i="42"/>
  <c r="F6" i="42"/>
  <c r="AB6" i="42" s="1"/>
  <c r="P6" i="42"/>
  <c r="P3" i="42"/>
  <c r="AG3" i="42"/>
  <c r="N4" i="42"/>
  <c r="O4" i="42"/>
  <c r="AG4" i="42"/>
  <c r="K4" i="41"/>
  <c r="G6" i="41"/>
  <c r="I3" i="41"/>
  <c r="H3" i="41"/>
  <c r="AB3" i="41" s="1"/>
  <c r="I6" i="41"/>
  <c r="Q5" i="41"/>
  <c r="Q3" i="41"/>
  <c r="AJ6" i="41"/>
  <c r="AI6" i="41"/>
  <c r="AN5" i="41" s="1"/>
  <c r="AH6" i="41"/>
  <c r="Q6" i="41"/>
  <c r="P6" i="41"/>
  <c r="N6" i="41"/>
  <c r="K6" i="41"/>
  <c r="J6" i="41"/>
  <c r="AD6" i="41" s="1"/>
  <c r="H6" i="41"/>
  <c r="AC6" i="41" s="1"/>
  <c r="F6" i="41"/>
  <c r="AB6" i="41" s="1"/>
  <c r="AJ5" i="41"/>
  <c r="AO4" i="41" s="1"/>
  <c r="AI5" i="41"/>
  <c r="AN6" i="41" s="1"/>
  <c r="P5" i="41"/>
  <c r="O5" i="41"/>
  <c r="N5" i="41"/>
  <c r="M5" i="41"/>
  <c r="L5" i="41"/>
  <c r="AD5" i="41" s="1"/>
  <c r="I5" i="41"/>
  <c r="H5" i="41"/>
  <c r="AC5" i="41" s="1"/>
  <c r="F5" i="41"/>
  <c r="AB5" i="41" s="1"/>
  <c r="AJ4" i="41"/>
  <c r="AO5" i="41" s="1"/>
  <c r="AI4" i="41"/>
  <c r="AH4" i="41"/>
  <c r="AM6" i="41" s="1"/>
  <c r="Q4" i="41"/>
  <c r="P4" i="41"/>
  <c r="M4" i="41"/>
  <c r="L4" i="41"/>
  <c r="AD4" i="41" s="1"/>
  <c r="J4" i="41"/>
  <c r="AC4" i="41" s="1"/>
  <c r="G4" i="41"/>
  <c r="F4" i="41"/>
  <c r="AB4" i="41" s="1"/>
  <c r="AO3" i="41"/>
  <c r="AM3" i="41"/>
  <c r="AJ3" i="41"/>
  <c r="AO6" i="41" s="1"/>
  <c r="AI3" i="41"/>
  <c r="AN4" i="41" s="1"/>
  <c r="AH3" i="41"/>
  <c r="AM5" i="41" s="1"/>
  <c r="K3" i="41"/>
  <c r="J3" i="41"/>
  <c r="AC3" i="41" s="1"/>
  <c r="K4" i="40"/>
  <c r="Q6" i="40"/>
  <c r="G6" i="40"/>
  <c r="I3" i="40"/>
  <c r="H3" i="40"/>
  <c r="AB3" i="40" s="1"/>
  <c r="I6" i="40"/>
  <c r="Q5" i="40"/>
  <c r="Q3" i="40"/>
  <c r="AJ6" i="40"/>
  <c r="AO3" i="40" s="1"/>
  <c r="AI6" i="40"/>
  <c r="AN5" i="40" s="1"/>
  <c r="AH6" i="40"/>
  <c r="P6" i="40"/>
  <c r="K6" i="40"/>
  <c r="J6" i="40"/>
  <c r="AD6" i="40" s="1"/>
  <c r="H6" i="40"/>
  <c r="AC6" i="40" s="1"/>
  <c r="F6" i="40"/>
  <c r="AB6" i="40" s="1"/>
  <c r="AJ5" i="40"/>
  <c r="AO4" i="40" s="1"/>
  <c r="AI5" i="40"/>
  <c r="O5" i="40"/>
  <c r="N5" i="40"/>
  <c r="M5" i="40"/>
  <c r="L5" i="40"/>
  <c r="AD5" i="40" s="1"/>
  <c r="I5" i="40"/>
  <c r="H5" i="40"/>
  <c r="AC5" i="40" s="1"/>
  <c r="AJ4" i="40"/>
  <c r="AO5" i="40" s="1"/>
  <c r="AI4" i="40"/>
  <c r="AN3" i="40" s="1"/>
  <c r="AH4" i="40"/>
  <c r="AM6" i="40" s="1"/>
  <c r="Q4" i="40"/>
  <c r="P4" i="40"/>
  <c r="M4" i="40"/>
  <c r="L4" i="40"/>
  <c r="AD4" i="40" s="1"/>
  <c r="J4" i="40"/>
  <c r="AC4" i="40" s="1"/>
  <c r="G4" i="40"/>
  <c r="F4" i="40"/>
  <c r="AB4" i="40" s="1"/>
  <c r="AM3" i="40"/>
  <c r="AJ3" i="40"/>
  <c r="AO6" i="40" s="1"/>
  <c r="AI3" i="40"/>
  <c r="AN4" i="40" s="1"/>
  <c r="AH3" i="40"/>
  <c r="AM5" i="40" s="1"/>
  <c r="K3" i="40"/>
  <c r="J3" i="40"/>
  <c r="AC3" i="40" s="1"/>
  <c r="K4" i="39"/>
  <c r="G6" i="39"/>
  <c r="I3" i="39"/>
  <c r="H3" i="39"/>
  <c r="AB3" i="39" s="1"/>
  <c r="I6" i="39"/>
  <c r="Q5" i="39"/>
  <c r="Q3" i="39"/>
  <c r="AJ6" i="39"/>
  <c r="AO3" i="39" s="1"/>
  <c r="AI6" i="39"/>
  <c r="AN5" i="39" s="1"/>
  <c r="AH6" i="39"/>
  <c r="Q6" i="39"/>
  <c r="P6" i="39"/>
  <c r="N6" i="39"/>
  <c r="K6" i="39"/>
  <c r="J6" i="39"/>
  <c r="AD6" i="39" s="1"/>
  <c r="H6" i="39"/>
  <c r="AC6" i="39" s="1"/>
  <c r="F6" i="39"/>
  <c r="AB6" i="39" s="1"/>
  <c r="AJ5" i="39"/>
  <c r="AO4" i="39" s="1"/>
  <c r="AI5" i="39"/>
  <c r="AN6" i="39" s="1"/>
  <c r="P5" i="39"/>
  <c r="O5" i="39"/>
  <c r="N5" i="39"/>
  <c r="M5" i="39"/>
  <c r="L5" i="39"/>
  <c r="AD5" i="39" s="1"/>
  <c r="I5" i="39"/>
  <c r="H5" i="39"/>
  <c r="AC5" i="39" s="1"/>
  <c r="F5" i="39"/>
  <c r="AB5" i="39" s="1"/>
  <c r="AJ4" i="39"/>
  <c r="AO5" i="39" s="1"/>
  <c r="AI4" i="39"/>
  <c r="AN3" i="39" s="1"/>
  <c r="AH4" i="39"/>
  <c r="AM6" i="39" s="1"/>
  <c r="Q4" i="39"/>
  <c r="P4" i="39"/>
  <c r="M4" i="39"/>
  <c r="L4" i="39"/>
  <c r="AD4" i="39" s="1"/>
  <c r="J4" i="39"/>
  <c r="AC4" i="39" s="1"/>
  <c r="G4" i="39"/>
  <c r="F4" i="39"/>
  <c r="AB4" i="39" s="1"/>
  <c r="AM3" i="39"/>
  <c r="AJ3" i="39"/>
  <c r="AO6" i="39" s="1"/>
  <c r="AI3" i="39"/>
  <c r="AN4" i="39" s="1"/>
  <c r="AH3" i="39"/>
  <c r="AM5" i="39" s="1"/>
  <c r="M3" i="39"/>
  <c r="L3" i="39"/>
  <c r="AD3" i="39" s="1"/>
  <c r="K3" i="39"/>
  <c r="J3" i="39"/>
  <c r="AC3" i="39" s="1"/>
  <c r="AK5" i="43" l="1"/>
  <c r="R5" i="43" s="1"/>
  <c r="R6" i="43"/>
  <c r="R6" i="42"/>
  <c r="AP6" i="39"/>
  <c r="Q7" i="44"/>
  <c r="AG4" i="40"/>
  <c r="AG4" i="41"/>
  <c r="P7" i="43"/>
  <c r="N6" i="45"/>
  <c r="R6" i="45" s="1"/>
  <c r="AD5" i="45"/>
  <c r="Q7" i="45"/>
  <c r="AB5" i="45"/>
  <c r="P7" i="45"/>
  <c r="AC3" i="45"/>
  <c r="R3" i="45"/>
  <c r="N5" i="45"/>
  <c r="AP3" i="39"/>
  <c r="R5" i="44"/>
  <c r="AP6" i="43"/>
  <c r="AP5" i="41"/>
  <c r="AK6" i="41"/>
  <c r="AK5" i="41"/>
  <c r="AN3" i="41"/>
  <c r="AP3" i="41" s="1"/>
  <c r="Q7" i="41"/>
  <c r="AP3" i="40"/>
  <c r="AP5" i="40"/>
  <c r="AK5" i="40"/>
  <c r="AP5" i="39"/>
  <c r="AG5" i="39"/>
  <c r="AG4" i="39"/>
  <c r="Q7" i="39"/>
  <c r="AK4" i="45"/>
  <c r="R4" i="45" s="1"/>
  <c r="AP4" i="45"/>
  <c r="AK4" i="44"/>
  <c r="R4" i="44" s="1"/>
  <c r="P7" i="44"/>
  <c r="AP5" i="44"/>
  <c r="P7" i="42"/>
  <c r="R4" i="42"/>
  <c r="AP6" i="41"/>
  <c r="L3" i="41"/>
  <c r="AD3" i="41" s="1"/>
  <c r="AG5" i="41"/>
  <c r="M3" i="41"/>
  <c r="G5" i="41"/>
  <c r="O6" i="41"/>
  <c r="AG6" i="41"/>
  <c r="P3" i="41"/>
  <c r="P7" i="41" s="1"/>
  <c r="AG3" i="41"/>
  <c r="N4" i="41"/>
  <c r="N3" i="41"/>
  <c r="O3" i="41"/>
  <c r="AM4" i="41"/>
  <c r="O4" i="41"/>
  <c r="Q7" i="40"/>
  <c r="AN6" i="40"/>
  <c r="AP6" i="40" s="1"/>
  <c r="L3" i="40"/>
  <c r="AD3" i="40" s="1"/>
  <c r="AK3" i="40"/>
  <c r="R3" i="40" s="1"/>
  <c r="F5" i="40"/>
  <c r="AB5" i="40" s="1"/>
  <c r="P5" i="40"/>
  <c r="AG5" i="40"/>
  <c r="R5" i="40" s="1"/>
  <c r="N6" i="40"/>
  <c r="M3" i="40"/>
  <c r="G5" i="40"/>
  <c r="O6" i="40"/>
  <c r="AG6" i="40"/>
  <c r="O3" i="40"/>
  <c r="AM4" i="40"/>
  <c r="AP4" i="40" s="1"/>
  <c r="P3" i="40"/>
  <c r="AG3" i="40"/>
  <c r="N4" i="40"/>
  <c r="N3" i="40"/>
  <c r="O4" i="40"/>
  <c r="AK6" i="39"/>
  <c r="AK5" i="39"/>
  <c r="R5" i="39" s="1"/>
  <c r="G5" i="39"/>
  <c r="O6" i="39"/>
  <c r="AG6" i="39"/>
  <c r="AK3" i="39"/>
  <c r="R3" i="39" s="1"/>
  <c r="N3" i="39"/>
  <c r="O3" i="39"/>
  <c r="AM4" i="39"/>
  <c r="AP4" i="39" s="1"/>
  <c r="P3" i="39"/>
  <c r="P7" i="39" s="1"/>
  <c r="AG3" i="39"/>
  <c r="N4" i="39"/>
  <c r="O4" i="39"/>
  <c r="G6" i="38"/>
  <c r="K6" i="38"/>
  <c r="Q4" i="38"/>
  <c r="Q3" i="38"/>
  <c r="AJ6" i="38"/>
  <c r="AO3" i="38" s="1"/>
  <c r="AI6" i="38"/>
  <c r="AN5" i="38" s="1"/>
  <c r="AH6" i="38"/>
  <c r="AM4" i="38" s="1"/>
  <c r="Q6" i="38"/>
  <c r="P6" i="38"/>
  <c r="O6" i="38"/>
  <c r="N6" i="38"/>
  <c r="J6" i="38"/>
  <c r="AD6" i="38" s="1"/>
  <c r="H6" i="38"/>
  <c r="AC6" i="38" s="1"/>
  <c r="F6" i="38"/>
  <c r="AB6" i="38" s="1"/>
  <c r="AJ5" i="38"/>
  <c r="AO4" i="38" s="1"/>
  <c r="AI5" i="38"/>
  <c r="AN6" i="38" s="1"/>
  <c r="P5" i="38"/>
  <c r="N5" i="38"/>
  <c r="M5" i="38"/>
  <c r="L5" i="38"/>
  <c r="AD5" i="38" s="1"/>
  <c r="I5" i="38"/>
  <c r="F5" i="38"/>
  <c r="AB5" i="38" s="1"/>
  <c r="AJ4" i="38"/>
  <c r="AO5" i="38" s="1"/>
  <c r="AI4" i="38"/>
  <c r="AH4" i="38"/>
  <c r="AM6" i="38" s="1"/>
  <c r="P4" i="38"/>
  <c r="M4" i="38"/>
  <c r="J4" i="38"/>
  <c r="AC4" i="38" s="1"/>
  <c r="G4" i="38"/>
  <c r="F4" i="38"/>
  <c r="AB4" i="38" s="1"/>
  <c r="AJ3" i="38"/>
  <c r="AO6" i="38" s="1"/>
  <c r="AI3" i="38"/>
  <c r="AN4" i="38" s="1"/>
  <c r="AH3" i="38"/>
  <c r="AM5" i="38" s="1"/>
  <c r="M3" i="38"/>
  <c r="L3" i="38"/>
  <c r="AD3" i="38" s="1"/>
  <c r="K3" i="38"/>
  <c r="J3" i="38"/>
  <c r="AC3" i="38" s="1"/>
  <c r="I3" i="38"/>
  <c r="H3" i="38"/>
  <c r="AB3" i="38" s="1"/>
  <c r="AK6" i="40" l="1"/>
  <c r="R6" i="40" s="1"/>
  <c r="AK3" i="41"/>
  <c r="R3" i="41" s="1"/>
  <c r="P7" i="40"/>
  <c r="R6" i="41"/>
  <c r="AG5" i="38"/>
  <c r="AG4" i="38"/>
  <c r="R6" i="39"/>
  <c r="R5" i="45"/>
  <c r="R5" i="41"/>
  <c r="AK4" i="39"/>
  <c r="R4" i="39" s="1"/>
  <c r="AM3" i="38"/>
  <c r="AP4" i="38"/>
  <c r="AK6" i="38"/>
  <c r="AK4" i="41"/>
  <c r="R4" i="41" s="1"/>
  <c r="AP4" i="41"/>
  <c r="AK4" i="40"/>
  <c r="R4" i="40" s="1"/>
  <c r="AP6" i="38"/>
  <c r="AK5" i="38"/>
  <c r="AP5" i="38"/>
  <c r="K4" i="38"/>
  <c r="G5" i="38"/>
  <c r="Q5" i="38"/>
  <c r="Q7" i="38" s="1"/>
  <c r="AG6" i="38"/>
  <c r="AK4" i="38"/>
  <c r="R4" i="38" s="1"/>
  <c r="H5" i="38"/>
  <c r="AC5" i="38" s="1"/>
  <c r="O3" i="38"/>
  <c r="N3" i="38"/>
  <c r="AN3" i="38"/>
  <c r="L4" i="38"/>
  <c r="AD4" i="38" s="1"/>
  <c r="P3" i="38"/>
  <c r="P7" i="38" s="1"/>
  <c r="AG3" i="38"/>
  <c r="N4" i="38"/>
  <c r="O4" i="38"/>
  <c r="I6" i="38"/>
  <c r="O5" i="38"/>
  <c r="G6" i="10"/>
  <c r="K6" i="10"/>
  <c r="G4" i="10"/>
  <c r="Q4" i="10"/>
  <c r="O3" i="10"/>
  <c r="AJ6" i="10"/>
  <c r="AI6" i="10"/>
  <c r="AN5" i="10" s="1"/>
  <c r="AH6" i="10"/>
  <c r="AM4" i="10" s="1"/>
  <c r="AB6" i="10"/>
  <c r="J6" i="10"/>
  <c r="AD6" i="10" s="1"/>
  <c r="H6" i="10"/>
  <c r="AC6" i="10" s="1"/>
  <c r="F6" i="10"/>
  <c r="AJ5" i="10"/>
  <c r="AI5" i="10"/>
  <c r="AN6" i="10" s="1"/>
  <c r="AM3" i="10"/>
  <c r="I5" i="10"/>
  <c r="F5" i="10"/>
  <c r="AB5" i="10" s="1"/>
  <c r="AJ4" i="10"/>
  <c r="AO5" i="10" s="1"/>
  <c r="AI4" i="10"/>
  <c r="AH4" i="10"/>
  <c r="AM6" i="10" s="1"/>
  <c r="M4" i="10"/>
  <c r="J4" i="10"/>
  <c r="AC4" i="10" s="1"/>
  <c r="F4" i="10"/>
  <c r="AB4" i="10" s="1"/>
  <c r="AJ3" i="10"/>
  <c r="AO6" i="10" s="1"/>
  <c r="AI3" i="10"/>
  <c r="AN4" i="10" s="1"/>
  <c r="AH3" i="10"/>
  <c r="AM5" i="10" s="1"/>
  <c r="Q3" i="10"/>
  <c r="P3" i="10"/>
  <c r="N3" i="10"/>
  <c r="M3" i="10"/>
  <c r="L3" i="10"/>
  <c r="AD3" i="10" s="1"/>
  <c r="K3" i="10"/>
  <c r="J3" i="10"/>
  <c r="AC3" i="10" s="1"/>
  <c r="I3" i="10"/>
  <c r="H3" i="10"/>
  <c r="AB3" i="10" s="1"/>
  <c r="O6" i="9"/>
  <c r="L3" i="9"/>
  <c r="AD3" i="9" s="1"/>
  <c r="O4" i="9"/>
  <c r="G4" i="9"/>
  <c r="Q5" i="9"/>
  <c r="AJ6" i="9"/>
  <c r="AO3" i="9" s="1"/>
  <c r="AI6" i="9"/>
  <c r="AN5" i="9" s="1"/>
  <c r="AH6" i="9"/>
  <c r="Q6" i="9"/>
  <c r="P6" i="9"/>
  <c r="K6" i="9"/>
  <c r="J6" i="9"/>
  <c r="AD6" i="9" s="1"/>
  <c r="I6" i="9"/>
  <c r="H6" i="9"/>
  <c r="AC6" i="9" s="1"/>
  <c r="G6" i="9"/>
  <c r="F6" i="9"/>
  <c r="AB6" i="9" s="1"/>
  <c r="AJ5" i="9"/>
  <c r="AO4" i="9" s="1"/>
  <c r="AI5" i="9"/>
  <c r="AN6" i="9" s="1"/>
  <c r="O5" i="9"/>
  <c r="N5" i="9"/>
  <c r="M5" i="9"/>
  <c r="L5" i="9"/>
  <c r="AD5" i="9" s="1"/>
  <c r="I5" i="9"/>
  <c r="H5" i="9"/>
  <c r="AC5" i="9" s="1"/>
  <c r="AJ4" i="9"/>
  <c r="AO5" i="9" s="1"/>
  <c r="AI4" i="9"/>
  <c r="AN3" i="9" s="1"/>
  <c r="AH4" i="9"/>
  <c r="AM6" i="9" s="1"/>
  <c r="M4" i="9"/>
  <c r="L4" i="9"/>
  <c r="AD4" i="9" s="1"/>
  <c r="K4" i="9"/>
  <c r="J4" i="9"/>
  <c r="AC4" i="9" s="1"/>
  <c r="AM3" i="9"/>
  <c r="AJ3" i="9"/>
  <c r="AO6" i="9" s="1"/>
  <c r="AI3" i="9"/>
  <c r="AN4" i="9" s="1"/>
  <c r="AH3" i="9"/>
  <c r="AM5" i="9" s="1"/>
  <c r="K3" i="9"/>
  <c r="J3" i="9"/>
  <c r="AC3" i="9" s="1"/>
  <c r="F6" i="8"/>
  <c r="AB6" i="8" s="1"/>
  <c r="G6" i="8"/>
  <c r="J6" i="8"/>
  <c r="L5" i="8"/>
  <c r="P3" i="8"/>
  <c r="AJ6" i="8"/>
  <c r="AO3" i="8" s="1"/>
  <c r="AI6" i="8"/>
  <c r="AN5" i="8" s="1"/>
  <c r="AH6" i="8"/>
  <c r="AM4" i="8" s="1"/>
  <c r="H6" i="8"/>
  <c r="AC6" i="8" s="1"/>
  <c r="AJ5" i="8"/>
  <c r="AI5" i="8"/>
  <c r="AN6" i="8" s="1"/>
  <c r="I5" i="8"/>
  <c r="F5" i="8"/>
  <c r="AB5" i="8" s="1"/>
  <c r="AJ4" i="8"/>
  <c r="AO5" i="8" s="1"/>
  <c r="AI4" i="8"/>
  <c r="AH4" i="8"/>
  <c r="AM6" i="8" s="1"/>
  <c r="M4" i="8"/>
  <c r="J4" i="8"/>
  <c r="G4" i="8"/>
  <c r="F4" i="8"/>
  <c r="AB4" i="8" s="1"/>
  <c r="AM3" i="8"/>
  <c r="AJ3" i="8"/>
  <c r="AO6" i="8" s="1"/>
  <c r="AI3" i="8"/>
  <c r="AN4" i="8" s="1"/>
  <c r="AH3" i="8"/>
  <c r="AM5" i="8" s="1"/>
  <c r="Q3" i="8"/>
  <c r="M3" i="8"/>
  <c r="L3" i="8"/>
  <c r="AD3" i="8" s="1"/>
  <c r="K3" i="8"/>
  <c r="J3" i="8"/>
  <c r="AC3" i="8" s="1"/>
  <c r="I3" i="8"/>
  <c r="H3" i="8"/>
  <c r="AB3" i="8" s="1"/>
  <c r="H5" i="7"/>
  <c r="I3" i="7"/>
  <c r="I6" i="7"/>
  <c r="F5" i="7"/>
  <c r="AJ6" i="7"/>
  <c r="AO3" i="7" s="1"/>
  <c r="AI6" i="7"/>
  <c r="AN5" i="7" s="1"/>
  <c r="AH6" i="7"/>
  <c r="AM4" i="7" s="1"/>
  <c r="K6" i="7"/>
  <c r="J6" i="7"/>
  <c r="H6" i="7"/>
  <c r="G6" i="7"/>
  <c r="AJ5" i="7"/>
  <c r="AO4" i="7" s="1"/>
  <c r="AI5" i="7"/>
  <c r="AN6" i="7" s="1"/>
  <c r="AM3" i="7"/>
  <c r="M5" i="7"/>
  <c r="L5" i="7"/>
  <c r="I5" i="7"/>
  <c r="AJ4" i="7"/>
  <c r="AO5" i="7" s="1"/>
  <c r="AI4" i="7"/>
  <c r="AN3" i="7" s="1"/>
  <c r="AH4" i="7"/>
  <c r="AM6" i="7" s="1"/>
  <c r="M4" i="7"/>
  <c r="J4" i="7"/>
  <c r="G4" i="7"/>
  <c r="F4" i="7"/>
  <c r="AJ3" i="7"/>
  <c r="AO6" i="7" s="1"/>
  <c r="AI3" i="7"/>
  <c r="AH3" i="7"/>
  <c r="AM5" i="7" s="1"/>
  <c r="L3" i="7"/>
  <c r="H3" i="7"/>
  <c r="K4" i="6"/>
  <c r="G6" i="6"/>
  <c r="K6" i="6"/>
  <c r="G4" i="6"/>
  <c r="AJ6" i="6"/>
  <c r="AI6" i="6"/>
  <c r="AN5" i="6" s="1"/>
  <c r="AH6" i="6"/>
  <c r="AM4" i="6" s="1"/>
  <c r="J6" i="6"/>
  <c r="F6" i="6"/>
  <c r="AJ5" i="6"/>
  <c r="AI5" i="6"/>
  <c r="AN6" i="6" s="1"/>
  <c r="M5" i="6"/>
  <c r="L5" i="6"/>
  <c r="I5" i="6"/>
  <c r="H5" i="6"/>
  <c r="F5" i="6"/>
  <c r="AJ4" i="6"/>
  <c r="AO5" i="6" s="1"/>
  <c r="AI4" i="6"/>
  <c r="AH4" i="6"/>
  <c r="AM6" i="6" s="1"/>
  <c r="M4" i="6"/>
  <c r="J4" i="6"/>
  <c r="AC4" i="6" s="1"/>
  <c r="F4" i="6"/>
  <c r="AM3" i="6"/>
  <c r="AJ3" i="6"/>
  <c r="AO6" i="6" s="1"/>
  <c r="AI3" i="6"/>
  <c r="AN4" i="6" s="1"/>
  <c r="AH3" i="6"/>
  <c r="AM5" i="6" s="1"/>
  <c r="M3" i="6"/>
  <c r="L3" i="6"/>
  <c r="K3" i="6"/>
  <c r="J3" i="6"/>
  <c r="I3" i="6"/>
  <c r="H3" i="6"/>
  <c r="G6" i="5"/>
  <c r="H6" i="5"/>
  <c r="AJ6" i="5"/>
  <c r="AO3" i="5" s="1"/>
  <c r="AI6" i="5"/>
  <c r="AN5" i="5" s="1"/>
  <c r="AH6" i="5"/>
  <c r="K6" i="5"/>
  <c r="J6" i="5"/>
  <c r="AD6" i="5" s="1"/>
  <c r="I6" i="5"/>
  <c r="F6" i="5"/>
  <c r="AB6" i="5" s="1"/>
  <c r="AJ5" i="5"/>
  <c r="AO4" i="5" s="1"/>
  <c r="AI5" i="5"/>
  <c r="AN6" i="5" s="1"/>
  <c r="M5" i="5"/>
  <c r="L5" i="5"/>
  <c r="I5" i="5"/>
  <c r="H5" i="5"/>
  <c r="G5" i="5"/>
  <c r="AJ4" i="5"/>
  <c r="AO5" i="5" s="1"/>
  <c r="AI4" i="5"/>
  <c r="AN3" i="5" s="1"/>
  <c r="AH4" i="5"/>
  <c r="AM6" i="5" s="1"/>
  <c r="L4" i="5"/>
  <c r="K4" i="5"/>
  <c r="J4" i="5"/>
  <c r="F4" i="5"/>
  <c r="AM3" i="5"/>
  <c r="AJ3" i="5"/>
  <c r="AO6" i="5" s="1"/>
  <c r="AI3" i="5"/>
  <c r="AN4" i="5" s="1"/>
  <c r="AH3" i="5"/>
  <c r="AM5" i="5" s="1"/>
  <c r="M3" i="5"/>
  <c r="L3" i="5"/>
  <c r="K3" i="5"/>
  <c r="J3" i="5"/>
  <c r="I3" i="5"/>
  <c r="H5" i="24"/>
  <c r="AC5" i="24" s="1"/>
  <c r="P6" i="24"/>
  <c r="G6" i="24"/>
  <c r="I3" i="24"/>
  <c r="I6" i="24"/>
  <c r="F5" i="24"/>
  <c r="AJ6" i="24"/>
  <c r="AO3" i="24" s="1"/>
  <c r="AI6" i="24"/>
  <c r="AN5" i="24" s="1"/>
  <c r="AH6" i="24"/>
  <c r="AM4" i="24" s="1"/>
  <c r="Q6" i="24"/>
  <c r="N6" i="24"/>
  <c r="K6" i="24"/>
  <c r="J6" i="24"/>
  <c r="AD6" i="24" s="1"/>
  <c r="H6" i="24"/>
  <c r="AC6" i="24" s="1"/>
  <c r="AJ5" i="24"/>
  <c r="AO4" i="24" s="1"/>
  <c r="AI5" i="24"/>
  <c r="AN6" i="24" s="1"/>
  <c r="AM3" i="24"/>
  <c r="M5" i="24"/>
  <c r="L5" i="24"/>
  <c r="AD5" i="24" s="1"/>
  <c r="I5" i="24"/>
  <c r="AJ4" i="24"/>
  <c r="AO5" i="24" s="1"/>
  <c r="AI4" i="24"/>
  <c r="AN3" i="24" s="1"/>
  <c r="AH4" i="24"/>
  <c r="AM6" i="24" s="1"/>
  <c r="M4" i="24"/>
  <c r="J4" i="24"/>
  <c r="G4" i="24"/>
  <c r="F4" i="24"/>
  <c r="AJ3" i="24"/>
  <c r="AO6" i="24" s="1"/>
  <c r="AI3" i="24"/>
  <c r="AN4" i="24" s="1"/>
  <c r="AH3" i="24"/>
  <c r="AM5" i="24" s="1"/>
  <c r="H3" i="24"/>
  <c r="AB3" i="24" s="1"/>
  <c r="R5" i="38" l="1"/>
  <c r="AG5" i="10"/>
  <c r="P5" i="10" s="1"/>
  <c r="AC5" i="5"/>
  <c r="AD3" i="5"/>
  <c r="AD5" i="5"/>
  <c r="AC6" i="5"/>
  <c r="AD5" i="7"/>
  <c r="AB4" i="7"/>
  <c r="AC5" i="6"/>
  <c r="AD3" i="6"/>
  <c r="AB3" i="7"/>
  <c r="AC5" i="7"/>
  <c r="AG3" i="7"/>
  <c r="P3" i="7" s="1"/>
  <c r="AD6" i="7"/>
  <c r="AC6" i="7"/>
  <c r="AB6" i="6"/>
  <c r="N5" i="6"/>
  <c r="AD6" i="6"/>
  <c r="AD5" i="6"/>
  <c r="AB4" i="6"/>
  <c r="AB3" i="6"/>
  <c r="O3" i="6"/>
  <c r="AC3" i="6"/>
  <c r="N3" i="6"/>
  <c r="AB4" i="24"/>
  <c r="AC4" i="5"/>
  <c r="O5" i="5"/>
  <c r="O3" i="5"/>
  <c r="AC3" i="5"/>
  <c r="AG5" i="6"/>
  <c r="P5" i="6" s="1"/>
  <c r="AP3" i="38"/>
  <c r="R6" i="38"/>
  <c r="AG4" i="24"/>
  <c r="P4" i="24" s="1"/>
  <c r="AP6" i="5"/>
  <c r="Q6" i="5" s="1"/>
  <c r="AO4" i="6"/>
  <c r="AP4" i="6" s="1"/>
  <c r="Q4" i="6" s="1"/>
  <c r="AG3" i="6"/>
  <c r="P3" i="6" s="1"/>
  <c r="AP6" i="6"/>
  <c r="Q6" i="6" s="1"/>
  <c r="AG4" i="10"/>
  <c r="AO4" i="10"/>
  <c r="AP4" i="10" s="1"/>
  <c r="AK6" i="9"/>
  <c r="AP5" i="9"/>
  <c r="AP3" i="9"/>
  <c r="AG5" i="9"/>
  <c r="AG5" i="8"/>
  <c r="AP5" i="7"/>
  <c r="Q5" i="7" s="1"/>
  <c r="AP3" i="5"/>
  <c r="Q3" i="5" s="1"/>
  <c r="AP5" i="5"/>
  <c r="Q5" i="5" s="1"/>
  <c r="AP5" i="24"/>
  <c r="Q5" i="24" s="1"/>
  <c r="AK6" i="24"/>
  <c r="AP6" i="24"/>
  <c r="AK3" i="38"/>
  <c r="R3" i="38" s="1"/>
  <c r="AP6" i="10"/>
  <c r="P6" i="10"/>
  <c r="AK6" i="10"/>
  <c r="N6" i="10"/>
  <c r="Q6" i="10"/>
  <c r="N5" i="10"/>
  <c r="L5" i="10"/>
  <c r="M5" i="10"/>
  <c r="O5" i="10" s="1"/>
  <c r="AK5" i="10"/>
  <c r="AP5" i="10"/>
  <c r="Q5" i="10" s="1"/>
  <c r="K4" i="10"/>
  <c r="G5" i="10"/>
  <c r="O6" i="10"/>
  <c r="AG6" i="10"/>
  <c r="R6" i="10" s="1"/>
  <c r="AN3" i="10"/>
  <c r="L4" i="10"/>
  <c r="AD4" i="10" s="1"/>
  <c r="H5" i="10"/>
  <c r="AC5" i="10" s="1"/>
  <c r="AO3" i="10"/>
  <c r="AG3" i="10"/>
  <c r="N4" i="10"/>
  <c r="O4" i="10"/>
  <c r="I6" i="10"/>
  <c r="P4" i="10"/>
  <c r="AG4" i="8"/>
  <c r="AG4" i="9"/>
  <c r="P4" i="9" s="1"/>
  <c r="Q3" i="9"/>
  <c r="F4" i="9"/>
  <c r="AB4" i="9" s="1"/>
  <c r="AP6" i="9"/>
  <c r="AK3" i="9"/>
  <c r="F5" i="9"/>
  <c r="AB5" i="9" s="1"/>
  <c r="P5" i="9"/>
  <c r="N6" i="9"/>
  <c r="M3" i="9"/>
  <c r="G5" i="9"/>
  <c r="AG6" i="9"/>
  <c r="H3" i="9"/>
  <c r="N3" i="9" s="1"/>
  <c r="AG3" i="9"/>
  <c r="N4" i="9"/>
  <c r="AK5" i="9"/>
  <c r="AM4" i="9"/>
  <c r="P3" i="9"/>
  <c r="I3" i="9"/>
  <c r="O3" i="9" s="1"/>
  <c r="Q4" i="8"/>
  <c r="AO4" i="8"/>
  <c r="AK4" i="8" s="1"/>
  <c r="M5" i="8"/>
  <c r="AD5" i="8" s="1"/>
  <c r="K6" i="8"/>
  <c r="AD6" i="8" s="1"/>
  <c r="AG6" i="8"/>
  <c r="P5" i="8"/>
  <c r="N6" i="8"/>
  <c r="O5" i="8"/>
  <c r="AK6" i="8"/>
  <c r="AK5" i="8"/>
  <c r="AP5" i="8"/>
  <c r="Q5" i="8" s="1"/>
  <c r="K4" i="8"/>
  <c r="O4" i="8" s="1"/>
  <c r="G5" i="8"/>
  <c r="O6" i="8"/>
  <c r="AP6" i="8"/>
  <c r="N3" i="8"/>
  <c r="AN3" i="8"/>
  <c r="L4" i="8"/>
  <c r="AD4" i="8" s="1"/>
  <c r="H5" i="8"/>
  <c r="AC5" i="8" s="1"/>
  <c r="P6" i="8"/>
  <c r="O3" i="8"/>
  <c r="Q6" i="8"/>
  <c r="AG3" i="8"/>
  <c r="N4" i="8"/>
  <c r="I6" i="8"/>
  <c r="P4" i="8"/>
  <c r="N5" i="7"/>
  <c r="AP3" i="7"/>
  <c r="Q3" i="7" s="1"/>
  <c r="J3" i="7"/>
  <c r="N3" i="7" s="1"/>
  <c r="K3" i="7"/>
  <c r="AP6" i="7"/>
  <c r="Q6" i="7" s="1"/>
  <c r="AK6" i="7"/>
  <c r="AK3" i="7"/>
  <c r="M3" i="7"/>
  <c r="AD3" i="7" s="1"/>
  <c r="K4" i="7"/>
  <c r="AC4" i="7" s="1"/>
  <c r="G5" i="7"/>
  <c r="O5" i="7" s="1"/>
  <c r="O6" i="7"/>
  <c r="AG6" i="7"/>
  <c r="P6" i="7" s="1"/>
  <c r="AG5" i="7"/>
  <c r="P5" i="7" s="1"/>
  <c r="L4" i="7"/>
  <c r="F6" i="7"/>
  <c r="AB6" i="7" s="1"/>
  <c r="AN4" i="7"/>
  <c r="AK4" i="7" s="1"/>
  <c r="AK5" i="7"/>
  <c r="AG4" i="7"/>
  <c r="P4" i="7" s="1"/>
  <c r="AG4" i="6"/>
  <c r="P4" i="6" s="1"/>
  <c r="H6" i="6"/>
  <c r="N6" i="6" s="1"/>
  <c r="AK6" i="6"/>
  <c r="AK5" i="6"/>
  <c r="AP5" i="6"/>
  <c r="Q5" i="6" s="1"/>
  <c r="G5" i="6"/>
  <c r="AB5" i="6" s="1"/>
  <c r="AG6" i="6"/>
  <c r="P6" i="6" s="1"/>
  <c r="AN3" i="6"/>
  <c r="L4" i="6"/>
  <c r="AD4" i="6" s="1"/>
  <c r="AO3" i="6"/>
  <c r="O4" i="6"/>
  <c r="I6" i="6"/>
  <c r="O6" i="6" s="1"/>
  <c r="M4" i="5"/>
  <c r="N4" i="5"/>
  <c r="AK6" i="5"/>
  <c r="AK5" i="5"/>
  <c r="AK3" i="5"/>
  <c r="F5" i="5"/>
  <c r="AG5" i="5"/>
  <c r="P5" i="5" s="1"/>
  <c r="N6" i="5"/>
  <c r="G4" i="5"/>
  <c r="AB4" i="5" s="1"/>
  <c r="O6" i="5"/>
  <c r="AG6" i="5"/>
  <c r="P6" i="5" s="1"/>
  <c r="AM4" i="5"/>
  <c r="AG3" i="5"/>
  <c r="P3" i="5" s="1"/>
  <c r="H3" i="5"/>
  <c r="AB3" i="5" s="1"/>
  <c r="AG4" i="5"/>
  <c r="P4" i="5" s="1"/>
  <c r="K3" i="24"/>
  <c r="O3" i="24" s="1"/>
  <c r="J3" i="24"/>
  <c r="AP3" i="24"/>
  <c r="Q3" i="24" s="1"/>
  <c r="N5" i="24"/>
  <c r="AK4" i="24"/>
  <c r="AP4" i="24"/>
  <c r="Q4" i="24" s="1"/>
  <c r="AG5" i="24"/>
  <c r="P5" i="24" s="1"/>
  <c r="M3" i="24"/>
  <c r="K4" i="24"/>
  <c r="AC4" i="24" s="1"/>
  <c r="G5" i="24"/>
  <c r="O5" i="24" s="1"/>
  <c r="O6" i="24"/>
  <c r="AG6" i="24"/>
  <c r="L3" i="24"/>
  <c r="AD3" i="24" s="1"/>
  <c r="AK3" i="24"/>
  <c r="L4" i="24"/>
  <c r="AD4" i="24" s="1"/>
  <c r="F6" i="24"/>
  <c r="AB6" i="24" s="1"/>
  <c r="AG3" i="24"/>
  <c r="P3" i="24" s="1"/>
  <c r="N4" i="24"/>
  <c r="AK5" i="24"/>
  <c r="O4" i="24"/>
  <c r="AO18" i="37"/>
  <c r="AN18" i="37"/>
  <c r="AM18" i="37"/>
  <c r="AL18" i="37"/>
  <c r="AK18" i="37"/>
  <c r="AJ18" i="37"/>
  <c r="AI18" i="37"/>
  <c r="AH18" i="37"/>
  <c r="AG18" i="37"/>
  <c r="AF18" i="37"/>
  <c r="AE18" i="37"/>
  <c r="AD18" i="37"/>
  <c r="AC18" i="37"/>
  <c r="AB18" i="37"/>
  <c r="U18" i="37"/>
  <c r="T18" i="37"/>
  <c r="K4" i="37" s="1"/>
  <c r="AO17" i="37"/>
  <c r="AN17" i="37"/>
  <c r="AM17" i="37"/>
  <c r="AL17" i="37"/>
  <c r="AK17" i="37"/>
  <c r="AJ17" i="37"/>
  <c r="AI17" i="37"/>
  <c r="AH17" i="37"/>
  <c r="AG17" i="37"/>
  <c r="AF17" i="37"/>
  <c r="AE17" i="37"/>
  <c r="AD17" i="37"/>
  <c r="AC17" i="37"/>
  <c r="AB17" i="37"/>
  <c r="U17" i="37"/>
  <c r="F6" i="37" s="1"/>
  <c r="AB6" i="37" s="1"/>
  <c r="T17" i="37"/>
  <c r="G6" i="37" s="1"/>
  <c r="AO14" i="37"/>
  <c r="AN14" i="37"/>
  <c r="AM14" i="37"/>
  <c r="AL14" i="37"/>
  <c r="AK14" i="37"/>
  <c r="AJ14" i="37"/>
  <c r="AI14" i="37"/>
  <c r="AH14" i="37"/>
  <c r="AG14" i="37"/>
  <c r="AF14" i="37"/>
  <c r="AE14" i="37"/>
  <c r="AD14" i="37"/>
  <c r="AC14" i="37"/>
  <c r="AB14" i="37"/>
  <c r="U14" i="37"/>
  <c r="M5" i="37" s="1"/>
  <c r="T14" i="37"/>
  <c r="L5" i="37" s="1"/>
  <c r="AD5" i="37" s="1"/>
  <c r="AO13" i="37"/>
  <c r="AN13" i="37"/>
  <c r="AM13" i="37"/>
  <c r="AL13" i="37"/>
  <c r="AK13" i="37"/>
  <c r="AJ13" i="37"/>
  <c r="AI13" i="37"/>
  <c r="AH13" i="37"/>
  <c r="AG13" i="37"/>
  <c r="AF13" i="37"/>
  <c r="AE13" i="37"/>
  <c r="AD13" i="37"/>
  <c r="AC13" i="37"/>
  <c r="AB13" i="37"/>
  <c r="U13" i="37"/>
  <c r="T13" i="37"/>
  <c r="G4" i="37" s="1"/>
  <c r="AO10" i="37"/>
  <c r="AN10" i="37"/>
  <c r="AM10" i="37"/>
  <c r="AL10" i="37"/>
  <c r="AK10" i="37"/>
  <c r="AJ10" i="37"/>
  <c r="AI10" i="37"/>
  <c r="AH10" i="37"/>
  <c r="AG10" i="37"/>
  <c r="AF10" i="37"/>
  <c r="AE10" i="37"/>
  <c r="AD10" i="37"/>
  <c r="AC10" i="37"/>
  <c r="AB10" i="37"/>
  <c r="U10" i="37"/>
  <c r="O6" i="37" s="1"/>
  <c r="T10" i="37"/>
  <c r="I6" i="37" s="1"/>
  <c r="AO9" i="37"/>
  <c r="AN9" i="37"/>
  <c r="AM9" i="37"/>
  <c r="AL9" i="37"/>
  <c r="AK9" i="37"/>
  <c r="AJ9" i="37"/>
  <c r="AI9" i="37"/>
  <c r="AH9" i="37"/>
  <c r="AG9" i="37"/>
  <c r="AF9" i="37"/>
  <c r="AE9" i="37"/>
  <c r="AD9" i="37"/>
  <c r="AC9" i="37"/>
  <c r="AB9" i="37"/>
  <c r="U9" i="37"/>
  <c r="T9" i="37"/>
  <c r="G5" i="37" s="1"/>
  <c r="AJ6" i="37"/>
  <c r="AO3" i="37" s="1"/>
  <c r="AI6" i="37"/>
  <c r="AN5" i="37" s="1"/>
  <c r="AH6" i="37"/>
  <c r="K6" i="37"/>
  <c r="AJ5" i="37"/>
  <c r="AO4" i="37" s="1"/>
  <c r="AI5" i="37"/>
  <c r="AN6" i="37" s="1"/>
  <c r="AH5" i="37"/>
  <c r="AJ4" i="37"/>
  <c r="AO5" i="37" s="1"/>
  <c r="AI4" i="37"/>
  <c r="AN3" i="37" s="1"/>
  <c r="AH4" i="37"/>
  <c r="AM6" i="37" s="1"/>
  <c r="AJ3" i="37"/>
  <c r="AI3" i="37"/>
  <c r="AN4" i="37" s="1"/>
  <c r="AH3" i="37"/>
  <c r="AM5" i="37" s="1"/>
  <c r="AJ6" i="23"/>
  <c r="AO3" i="23" s="1"/>
  <c r="AI6" i="23"/>
  <c r="AN5" i="23" s="1"/>
  <c r="AH6" i="23"/>
  <c r="AM4" i="23" s="1"/>
  <c r="AJ5" i="23"/>
  <c r="AO4" i="23" s="1"/>
  <c r="AI5" i="23"/>
  <c r="AN6" i="23" s="1"/>
  <c r="AI3" i="23"/>
  <c r="AN4" i="23" s="1"/>
  <c r="AM3" i="23"/>
  <c r="AJ4" i="23"/>
  <c r="AO5" i="23" s="1"/>
  <c r="AI4" i="23"/>
  <c r="AN3" i="23" s="1"/>
  <c r="R5" i="9" l="1"/>
  <c r="AK4" i="10"/>
  <c r="R4" i="10" s="1"/>
  <c r="R6" i="9"/>
  <c r="O4" i="7"/>
  <c r="N3" i="24"/>
  <c r="O3" i="7"/>
  <c r="N6" i="7"/>
  <c r="R6" i="7" s="1"/>
  <c r="AD4" i="7"/>
  <c r="N4" i="7"/>
  <c r="AK4" i="6"/>
  <c r="O5" i="6"/>
  <c r="R5" i="6" s="1"/>
  <c r="R4" i="24"/>
  <c r="AC3" i="24"/>
  <c r="O4" i="5"/>
  <c r="N3" i="5"/>
  <c r="R3" i="5" s="1"/>
  <c r="AB5" i="5"/>
  <c r="N5" i="5"/>
  <c r="J6" i="37"/>
  <c r="AD6" i="37" s="1"/>
  <c r="M3" i="37"/>
  <c r="R6" i="24"/>
  <c r="L4" i="37"/>
  <c r="AD4" i="37" s="1"/>
  <c r="P7" i="6"/>
  <c r="AC6" i="6"/>
  <c r="R6" i="6" s="1"/>
  <c r="Q7" i="10"/>
  <c r="P7" i="10"/>
  <c r="AD5" i="10"/>
  <c r="R5" i="10" s="1"/>
  <c r="AP3" i="10"/>
  <c r="AK3" i="10"/>
  <c r="R3" i="10" s="1"/>
  <c r="AP4" i="8"/>
  <c r="AB3" i="9"/>
  <c r="R3" i="9" s="1"/>
  <c r="P7" i="9"/>
  <c r="AK4" i="9"/>
  <c r="R4" i="9" s="1"/>
  <c r="AP4" i="9"/>
  <c r="Q4" i="9" s="1"/>
  <c r="Q7" i="9" s="1"/>
  <c r="N5" i="8"/>
  <c r="AC4" i="8"/>
  <c r="R4" i="8" s="1"/>
  <c r="R6" i="8"/>
  <c r="P7" i="8"/>
  <c r="R5" i="8"/>
  <c r="Q7" i="8"/>
  <c r="AP3" i="8"/>
  <c r="AK3" i="8"/>
  <c r="R3" i="8" s="1"/>
  <c r="P7" i="7"/>
  <c r="AC3" i="7"/>
  <c r="AB5" i="7"/>
  <c r="R5" i="7" s="1"/>
  <c r="AP4" i="7"/>
  <c r="Q4" i="7" s="1"/>
  <c r="Q7" i="7" s="1"/>
  <c r="AP3" i="6"/>
  <c r="Q3" i="6" s="1"/>
  <c r="Q7" i="6" s="1"/>
  <c r="AK3" i="6"/>
  <c r="R3" i="6" s="1"/>
  <c r="N4" i="6"/>
  <c r="AD4" i="5"/>
  <c r="R6" i="5"/>
  <c r="P7" i="5"/>
  <c r="AP4" i="5"/>
  <c r="Q4" i="5" s="1"/>
  <c r="Q7" i="5" s="1"/>
  <c r="AK4" i="5"/>
  <c r="P7" i="24"/>
  <c r="Q7" i="24"/>
  <c r="AB5" i="24"/>
  <c r="R5" i="24" s="1"/>
  <c r="H5" i="37"/>
  <c r="H3" i="37"/>
  <c r="F4" i="37"/>
  <c r="AB4" i="37" s="1"/>
  <c r="I3" i="37"/>
  <c r="AG3" i="37"/>
  <c r="P3" i="37" s="1"/>
  <c r="L3" i="37"/>
  <c r="AD3" i="37" s="1"/>
  <c r="AG6" i="37"/>
  <c r="AK5" i="37"/>
  <c r="J3" i="37"/>
  <c r="N3" i="37" s="1"/>
  <c r="K3" i="37"/>
  <c r="O3" i="37" s="1"/>
  <c r="AM4" i="37"/>
  <c r="AK4" i="37" s="1"/>
  <c r="AM3" i="37"/>
  <c r="AP3" i="37" s="1"/>
  <c r="Q3" i="37" s="1"/>
  <c r="AP5" i="37"/>
  <c r="Q5" i="37" s="1"/>
  <c r="J4" i="37"/>
  <c r="AC4" i="37" s="1"/>
  <c r="F5" i="37"/>
  <c r="AB5" i="37" s="1"/>
  <c r="AG5" i="37"/>
  <c r="P5" i="37" s="1"/>
  <c r="N6" i="37"/>
  <c r="AO6" i="37"/>
  <c r="AK6" i="37" s="1"/>
  <c r="R6" i="37" s="1"/>
  <c r="P6" i="37"/>
  <c r="M4" i="37"/>
  <c r="I5" i="37"/>
  <c r="O5" i="37" s="1"/>
  <c r="Q6" i="37"/>
  <c r="H6" i="37"/>
  <c r="AC6" i="37" s="1"/>
  <c r="O4" i="37"/>
  <c r="AG4" i="37"/>
  <c r="P4" i="37" s="1"/>
  <c r="AJ3" i="23"/>
  <c r="AO6" i="23" s="1"/>
  <c r="R3" i="24" l="1"/>
  <c r="R4" i="6"/>
  <c r="AP4" i="37"/>
  <c r="Q4" i="37" s="1"/>
  <c r="R5" i="5"/>
  <c r="R3" i="7"/>
  <c r="R4" i="7"/>
  <c r="R4" i="5"/>
  <c r="N4" i="37"/>
  <c r="R4" i="37" s="1"/>
  <c r="AC5" i="37"/>
  <c r="AB3" i="37"/>
  <c r="Q7" i="37"/>
  <c r="P7" i="37"/>
  <c r="AC3" i="37"/>
  <c r="N5" i="37"/>
  <c r="R5" i="37" s="1"/>
  <c r="AK3" i="37"/>
  <c r="AP6" i="37"/>
  <c r="BO59" i="36"/>
  <c r="BO58" i="36"/>
  <c r="E55" i="36"/>
  <c r="E56" i="36"/>
  <c r="E57" i="36"/>
  <c r="E58" i="36"/>
  <c r="E59" i="36"/>
  <c r="E60" i="36"/>
  <c r="E61" i="36"/>
  <c r="E62" i="36"/>
  <c r="E63" i="36"/>
  <c r="E64" i="36"/>
  <c r="E65" i="36"/>
  <c r="E66" i="36"/>
  <c r="E67" i="36"/>
  <c r="E68" i="36"/>
  <c r="E69" i="36"/>
  <c r="E70" i="36"/>
  <c r="E71" i="36"/>
  <c r="E72" i="36"/>
  <c r="E73" i="36"/>
  <c r="E74" i="36"/>
  <c r="E75" i="36"/>
  <c r="E76" i="36"/>
  <c r="E77" i="36"/>
  <c r="E78" i="36"/>
  <c r="E79" i="36"/>
  <c r="E80" i="36"/>
  <c r="E81" i="36"/>
  <c r="E82" i="36"/>
  <c r="E83" i="36"/>
  <c r="E84" i="36"/>
  <c r="E85" i="36"/>
  <c r="E86" i="36"/>
  <c r="E87" i="36"/>
  <c r="E88" i="36"/>
  <c r="E89" i="36"/>
  <c r="E90" i="36"/>
  <c r="E91" i="36"/>
  <c r="E92" i="36"/>
  <c r="E93" i="36"/>
  <c r="E94" i="36"/>
  <c r="E95" i="36"/>
  <c r="E96" i="36"/>
  <c r="E52" i="36"/>
  <c r="E53" i="36"/>
  <c r="E54" i="36"/>
  <c r="E51" i="36"/>
  <c r="BO50" i="36"/>
  <c r="BO49" i="36"/>
  <c r="Y95" i="36"/>
  <c r="Y94" i="36"/>
  <c r="O94" i="36"/>
  <c r="O93" i="36"/>
  <c r="AI92" i="36"/>
  <c r="AI91" i="36"/>
  <c r="O90" i="36"/>
  <c r="Y89" i="36"/>
  <c r="O89" i="36"/>
  <c r="Y88" i="36"/>
  <c r="AS86" i="36"/>
  <c r="AS85" i="36"/>
  <c r="Y83" i="36"/>
  <c r="Y82" i="36"/>
  <c r="O82" i="36"/>
  <c r="O81" i="36"/>
  <c r="AI80" i="36"/>
  <c r="AI79" i="36"/>
  <c r="O78" i="36"/>
  <c r="Y77" i="36"/>
  <c r="O77" i="36"/>
  <c r="Y76" i="36"/>
  <c r="BD74" i="36"/>
  <c r="BD73" i="36"/>
  <c r="Y71" i="36"/>
  <c r="Y70" i="36"/>
  <c r="O70" i="36"/>
  <c r="O69" i="36"/>
  <c r="AI68" i="36"/>
  <c r="AI67" i="36"/>
  <c r="O66" i="36"/>
  <c r="Y65" i="36"/>
  <c r="O65" i="36"/>
  <c r="Y64" i="36"/>
  <c r="AS62" i="36"/>
  <c r="AS61" i="36"/>
  <c r="Y59" i="36"/>
  <c r="Y58" i="36"/>
  <c r="O58" i="36"/>
  <c r="O57" i="36"/>
  <c r="AI56" i="36"/>
  <c r="AI55" i="36"/>
  <c r="O54" i="36"/>
  <c r="Y53" i="36"/>
  <c r="O53" i="36"/>
  <c r="Y52" i="36"/>
  <c r="Y47" i="36"/>
  <c r="Y46" i="36"/>
  <c r="O46" i="36"/>
  <c r="O45" i="36"/>
  <c r="AI44" i="36"/>
  <c r="AI43" i="36"/>
  <c r="O42" i="36"/>
  <c r="Y41" i="36"/>
  <c r="O41" i="36"/>
  <c r="Y40" i="36"/>
  <c r="AS38" i="36"/>
  <c r="AS37" i="36"/>
  <c r="Y35" i="36"/>
  <c r="Y34" i="36"/>
  <c r="O34" i="36"/>
  <c r="O33" i="36"/>
  <c r="AI32" i="36"/>
  <c r="AI31" i="36"/>
  <c r="O30" i="36"/>
  <c r="Y29" i="36"/>
  <c r="O29" i="36"/>
  <c r="Y28" i="36"/>
  <c r="BD26" i="36"/>
  <c r="BD25" i="36"/>
  <c r="Y23" i="36"/>
  <c r="Y22" i="36"/>
  <c r="O22" i="36"/>
  <c r="O21" i="36"/>
  <c r="AI20" i="36"/>
  <c r="AI19" i="36"/>
  <c r="O18" i="36"/>
  <c r="Y17" i="36"/>
  <c r="O17" i="36"/>
  <c r="Y16" i="36"/>
  <c r="AS14" i="36"/>
  <c r="AS13" i="36"/>
  <c r="Y11" i="36"/>
  <c r="Y10" i="36"/>
  <c r="O10" i="36"/>
  <c r="O9" i="36"/>
  <c r="AI8" i="36"/>
  <c r="AI7" i="36"/>
  <c r="O6" i="36"/>
  <c r="Y5" i="36"/>
  <c r="O5" i="36"/>
  <c r="Y4" i="36"/>
  <c r="R3" i="37" l="1"/>
  <c r="E32" i="1"/>
  <c r="E31" i="1"/>
  <c r="G31" i="1" s="1"/>
  <c r="E30" i="1"/>
  <c r="G30" i="1" s="1"/>
  <c r="E29" i="1"/>
  <c r="E27" i="1"/>
  <c r="G27" i="1" s="1"/>
  <c r="E26" i="1"/>
  <c r="G26" i="1" s="1"/>
  <c r="E25" i="1"/>
  <c r="F25" i="1" s="1"/>
  <c r="E24" i="1"/>
  <c r="G24" i="1" s="1"/>
  <c r="I24" i="1" s="1"/>
  <c r="D29" i="1"/>
  <c r="D30" i="1"/>
  <c r="D31" i="1"/>
  <c r="D32" i="1"/>
  <c r="D24" i="1"/>
  <c r="D25" i="1"/>
  <c r="D26" i="1"/>
  <c r="D27" i="1"/>
  <c r="F24" i="1" l="1"/>
  <c r="H24" i="1"/>
  <c r="J24" i="1"/>
  <c r="H26" i="1"/>
  <c r="H27" i="1"/>
  <c r="F32" i="1"/>
  <c r="F29" i="1"/>
  <c r="G29" i="1"/>
  <c r="I29" i="1" s="1"/>
  <c r="J29" i="1" s="1"/>
  <c r="I30" i="1"/>
  <c r="J30" i="1" s="1"/>
  <c r="H30" i="1"/>
  <c r="H31" i="1"/>
  <c r="I31" i="1"/>
  <c r="J31" i="1" s="1"/>
  <c r="F31" i="1"/>
  <c r="G32" i="1"/>
  <c r="F30" i="1"/>
  <c r="F26" i="1"/>
  <c r="F27" i="1"/>
  <c r="G25" i="1"/>
  <c r="I27" i="1"/>
  <c r="J27" i="1" s="1"/>
  <c r="I26" i="1"/>
  <c r="J26" i="1" s="1"/>
  <c r="H29" i="1" l="1"/>
  <c r="D43" i="36"/>
  <c r="D44" i="36"/>
  <c r="D36" i="36"/>
  <c r="D35" i="36"/>
  <c r="I32" i="1"/>
  <c r="J32" i="1" s="1"/>
  <c r="H32" i="1"/>
  <c r="I25" i="1"/>
  <c r="J25" i="1" s="1"/>
  <c r="H25" i="1"/>
  <c r="D45" i="36" l="1"/>
  <c r="D46" i="36"/>
  <c r="D38" i="36"/>
  <c r="D37" i="36"/>
  <c r="D4" i="1"/>
  <c r="C3" i="37" s="1"/>
  <c r="M18" i="19"/>
  <c r="M14" i="19"/>
  <c r="M43" i="19"/>
  <c r="M15" i="19"/>
  <c r="M30" i="19"/>
  <c r="M41" i="19"/>
  <c r="M23" i="19"/>
  <c r="M34" i="19"/>
  <c r="M21" i="19"/>
  <c r="M31" i="19"/>
  <c r="M6" i="19"/>
  <c r="M22" i="19"/>
  <c r="M19" i="19"/>
  <c r="M36" i="19"/>
  <c r="M32" i="19"/>
  <c r="M8" i="19"/>
  <c r="M35" i="19"/>
  <c r="M26" i="19"/>
  <c r="M28" i="19"/>
  <c r="M25" i="19"/>
  <c r="M3" i="19"/>
  <c r="M27" i="19"/>
  <c r="M29" i="19"/>
  <c r="M9" i="19"/>
  <c r="M44" i="19"/>
  <c r="M45" i="19"/>
  <c r="M46" i="19"/>
  <c r="M47" i="19"/>
  <c r="M48" i="19"/>
  <c r="M49" i="19"/>
  <c r="M50" i="19"/>
  <c r="M51" i="19"/>
  <c r="M52" i="19"/>
  <c r="M53" i="19"/>
  <c r="M54" i="19"/>
  <c r="M55" i="19"/>
  <c r="M56" i="19"/>
  <c r="M57" i="19"/>
  <c r="M58" i="19"/>
  <c r="M59" i="19"/>
  <c r="M60" i="19"/>
  <c r="M61" i="19"/>
  <c r="M62" i="19"/>
  <c r="M63" i="19"/>
  <c r="M64" i="19"/>
  <c r="M65" i="19"/>
  <c r="M66" i="19"/>
  <c r="D5" i="1"/>
  <c r="C4" i="37" s="1"/>
  <c r="D6" i="1"/>
  <c r="C5" i="37" s="1"/>
  <c r="D7" i="1"/>
  <c r="C6" i="37" s="1"/>
  <c r="D9" i="1"/>
  <c r="C3" i="7" s="1"/>
  <c r="D10" i="1"/>
  <c r="C4" i="7" s="1"/>
  <c r="D11" i="1"/>
  <c r="C5" i="7" s="1"/>
  <c r="D12" i="1"/>
  <c r="C6" i="7" s="1"/>
  <c r="D14" i="1"/>
  <c r="C3" i="38" s="1"/>
  <c r="D15" i="1"/>
  <c r="C4" i="38" s="1"/>
  <c r="D16" i="1"/>
  <c r="C5" i="38" s="1"/>
  <c r="D17" i="1"/>
  <c r="C6" i="38" s="1"/>
  <c r="D19" i="1"/>
  <c r="C3" i="42" s="1"/>
  <c r="D20" i="1"/>
  <c r="C4" i="42" s="1"/>
  <c r="D21" i="1"/>
  <c r="C5" i="42" s="1"/>
  <c r="D22" i="1"/>
  <c r="C6" i="42" s="1"/>
  <c r="C13" i="7" l="1"/>
  <c r="C17" i="7"/>
  <c r="C9" i="7"/>
  <c r="C14" i="7"/>
  <c r="E10" i="7"/>
  <c r="E17" i="7"/>
  <c r="E14" i="7"/>
  <c r="C18" i="7"/>
  <c r="E9" i="7"/>
  <c r="E18" i="7"/>
  <c r="C10" i="7"/>
  <c r="E13" i="7"/>
  <c r="T6" i="7"/>
  <c r="T5" i="7"/>
  <c r="T4" i="7"/>
  <c r="T3" i="7"/>
  <c r="E17" i="37"/>
  <c r="C13" i="37"/>
  <c r="E9" i="37"/>
  <c r="T6" i="37"/>
  <c r="C17" i="37"/>
  <c r="E10" i="37"/>
  <c r="E18" i="37"/>
  <c r="E13" i="37"/>
  <c r="T5" i="37"/>
  <c r="C18" i="37"/>
  <c r="C9" i="37"/>
  <c r="C14" i="37"/>
  <c r="T3" i="37"/>
  <c r="C10" i="37"/>
  <c r="E14" i="37"/>
  <c r="T4" i="37"/>
  <c r="D48" i="36"/>
  <c r="D50" i="36"/>
  <c r="D49" i="36"/>
  <c r="D47" i="36"/>
  <c r="D39" i="36"/>
  <c r="D40" i="36"/>
  <c r="D41" i="36"/>
  <c r="D42" i="36"/>
  <c r="G8" i="21"/>
  <c r="G4" i="21"/>
  <c r="X2" i="7" l="1"/>
  <c r="X4" i="7"/>
  <c r="X3" i="7"/>
  <c r="X5" i="7"/>
  <c r="X4" i="37"/>
  <c r="X2" i="37"/>
  <c r="X5" i="37"/>
  <c r="X3" i="37"/>
  <c r="P47" i="26"/>
  <c r="P46" i="26"/>
  <c r="Z44" i="26"/>
  <c r="Z43" i="26"/>
  <c r="AJ38" i="26"/>
  <c r="AJ37" i="26"/>
  <c r="AU35" i="26"/>
  <c r="AX31" i="26" s="1"/>
  <c r="P35" i="26"/>
  <c r="AU34" i="26"/>
  <c r="AX30" i="26" s="1"/>
  <c r="P34" i="26"/>
  <c r="Z32" i="26"/>
  <c r="Z31" i="26"/>
  <c r="P29" i="26"/>
  <c r="AU26" i="26"/>
  <c r="AU25" i="26"/>
  <c r="Z20" i="26"/>
  <c r="Z19" i="26"/>
  <c r="AJ14" i="26"/>
  <c r="AJ13" i="26"/>
  <c r="P11" i="26"/>
  <c r="P10" i="26"/>
  <c r="Z8" i="26"/>
  <c r="Z7" i="26"/>
  <c r="P5" i="26"/>
  <c r="D11" i="36" l="1"/>
  <c r="D11" i="48"/>
  <c r="D12" i="36"/>
  <c r="D12" i="48"/>
  <c r="AW31" i="26"/>
  <c r="P47" i="25" l="1"/>
  <c r="P46" i="25"/>
  <c r="Z44" i="25"/>
  <c r="Z43" i="25"/>
  <c r="P41" i="25"/>
  <c r="P40" i="25"/>
  <c r="AJ38" i="25"/>
  <c r="AJ37" i="25"/>
  <c r="AU35" i="25"/>
  <c r="P35" i="25"/>
  <c r="AU34" i="25"/>
  <c r="AX30" i="25" s="1"/>
  <c r="P34" i="25"/>
  <c r="Z32" i="25"/>
  <c r="Z31" i="25"/>
  <c r="P29" i="25"/>
  <c r="P28" i="25"/>
  <c r="AU26" i="25"/>
  <c r="AU25" i="25"/>
  <c r="P23" i="25"/>
  <c r="P22" i="25"/>
  <c r="Z20" i="25"/>
  <c r="Z19" i="25"/>
  <c r="P17" i="25"/>
  <c r="P16" i="25"/>
  <c r="AJ14" i="25"/>
  <c r="AJ13" i="25"/>
  <c r="AM34" i="25" s="1"/>
  <c r="P11" i="25"/>
  <c r="P10" i="25"/>
  <c r="Z8" i="25"/>
  <c r="Z7" i="25"/>
  <c r="P5" i="25"/>
  <c r="P4" i="25"/>
  <c r="AJ43" i="22"/>
  <c r="AW31" i="25" l="1"/>
  <c r="AX31" i="25"/>
  <c r="AZ19" i="25" l="1"/>
  <c r="AO18" i="23" l="1"/>
  <c r="AN18" i="23"/>
  <c r="AM18" i="23"/>
  <c r="AL18" i="23"/>
  <c r="AK18" i="23"/>
  <c r="AJ18" i="23"/>
  <c r="AI18" i="23"/>
  <c r="AH18" i="23"/>
  <c r="AG18" i="23"/>
  <c r="AF18" i="23"/>
  <c r="AE18" i="23"/>
  <c r="AD18" i="23"/>
  <c r="AC18" i="23"/>
  <c r="AB18" i="23"/>
  <c r="U18" i="23"/>
  <c r="T18" i="23"/>
  <c r="AO17" i="23"/>
  <c r="AN17" i="23"/>
  <c r="AM17" i="23"/>
  <c r="AL17" i="23"/>
  <c r="AK17" i="23"/>
  <c r="AJ17" i="23"/>
  <c r="AI17" i="23"/>
  <c r="AH17" i="23"/>
  <c r="AG17" i="23"/>
  <c r="AF17" i="23"/>
  <c r="AE17" i="23"/>
  <c r="AD17" i="23"/>
  <c r="AC17" i="23"/>
  <c r="AB17" i="23"/>
  <c r="U17" i="23"/>
  <c r="T17" i="23"/>
  <c r="AO14" i="23"/>
  <c r="AN14" i="23"/>
  <c r="AM14" i="23"/>
  <c r="AL14" i="23"/>
  <c r="AK14" i="23"/>
  <c r="AJ14" i="23"/>
  <c r="AI14" i="23"/>
  <c r="AH14" i="23"/>
  <c r="AG14" i="23"/>
  <c r="AF14" i="23"/>
  <c r="AE14" i="23"/>
  <c r="AD14" i="23"/>
  <c r="AC14" i="23"/>
  <c r="AB14" i="23"/>
  <c r="U14" i="23"/>
  <c r="T14" i="23"/>
  <c r="AO13" i="23"/>
  <c r="AN13" i="23"/>
  <c r="AM13" i="23"/>
  <c r="AL13" i="23"/>
  <c r="AK13" i="23"/>
  <c r="AJ13" i="23"/>
  <c r="AI13" i="23"/>
  <c r="AH13" i="23"/>
  <c r="AG13" i="23"/>
  <c r="AF13" i="23"/>
  <c r="AE13" i="23"/>
  <c r="AD13" i="23"/>
  <c r="AC13" i="23"/>
  <c r="AB13" i="23"/>
  <c r="U13" i="23"/>
  <c r="T13" i="23"/>
  <c r="AO10" i="23"/>
  <c r="AN10" i="23"/>
  <c r="AM10" i="23"/>
  <c r="AL10" i="23"/>
  <c r="AK10" i="23"/>
  <c r="AJ10" i="23"/>
  <c r="AI10" i="23"/>
  <c r="AH10" i="23"/>
  <c r="AG10" i="23"/>
  <c r="AF10" i="23"/>
  <c r="AE10" i="23"/>
  <c r="AD10" i="23"/>
  <c r="AC10" i="23"/>
  <c r="AB10" i="23"/>
  <c r="U10" i="23"/>
  <c r="T10" i="23"/>
  <c r="AO9" i="23"/>
  <c r="AN9" i="23"/>
  <c r="AM9" i="23"/>
  <c r="AL9" i="23"/>
  <c r="AK9" i="23"/>
  <c r="AJ9" i="23"/>
  <c r="AI9" i="23"/>
  <c r="AH9" i="23"/>
  <c r="AG9" i="23"/>
  <c r="AF9" i="23"/>
  <c r="AE9" i="23"/>
  <c r="AD9" i="23"/>
  <c r="AC9" i="23"/>
  <c r="AB9" i="23"/>
  <c r="U9" i="23"/>
  <c r="T9" i="23"/>
  <c r="AH4" i="23"/>
  <c r="AM6" i="23" s="1"/>
  <c r="AH3" i="23"/>
  <c r="AM5" i="23" s="1"/>
  <c r="H5" i="23" l="1"/>
  <c r="K4" i="23"/>
  <c r="I5" i="23"/>
  <c r="J4" i="23"/>
  <c r="G6" i="23"/>
  <c r="L3" i="23"/>
  <c r="F6" i="23"/>
  <c r="M3" i="23"/>
  <c r="K6" i="23"/>
  <c r="L5" i="23"/>
  <c r="AD5" i="23" s="1"/>
  <c r="M5" i="23"/>
  <c r="J6" i="23"/>
  <c r="AD6" i="23" s="1"/>
  <c r="H3" i="23"/>
  <c r="G4" i="23"/>
  <c r="O4" i="23" s="1"/>
  <c r="I3" i="23"/>
  <c r="F4" i="23"/>
  <c r="L4" i="23"/>
  <c r="AD4" i="23" s="1"/>
  <c r="I6" i="23"/>
  <c r="M4" i="23"/>
  <c r="H6" i="23"/>
  <c r="G5" i="23"/>
  <c r="J3" i="23"/>
  <c r="F5" i="23"/>
  <c r="K3" i="23"/>
  <c r="AP3" i="23"/>
  <c r="Q3" i="23" s="1"/>
  <c r="AG4" i="23"/>
  <c r="P4" i="23" s="1"/>
  <c r="AK5" i="23"/>
  <c r="AK3" i="23"/>
  <c r="AP5" i="23"/>
  <c r="Q5" i="23" s="1"/>
  <c r="AP6" i="23"/>
  <c r="Q6" i="23" s="1"/>
  <c r="AG3" i="23"/>
  <c r="P3" i="23" s="1"/>
  <c r="AP4" i="23"/>
  <c r="Q4" i="23" s="1"/>
  <c r="AG5" i="23"/>
  <c r="P5" i="23" s="1"/>
  <c r="AG6" i="23"/>
  <c r="P6" i="23" s="1"/>
  <c r="AC4" i="23" l="1"/>
  <c r="AC5" i="23"/>
  <c r="AB4" i="23"/>
  <c r="AB3" i="23"/>
  <c r="N5" i="23"/>
  <c r="O5" i="23"/>
  <c r="O3" i="23"/>
  <c r="N4" i="23"/>
  <c r="N3" i="23"/>
  <c r="N6" i="23"/>
  <c r="O6" i="23"/>
  <c r="AC6" i="23"/>
  <c r="AC3" i="23"/>
  <c r="AB5" i="23"/>
  <c r="Q7" i="23"/>
  <c r="P7" i="23"/>
  <c r="AK6" i="23"/>
  <c r="AD3" i="23"/>
  <c r="AK4" i="23"/>
  <c r="C3" i="23"/>
  <c r="C4" i="23"/>
  <c r="C5" i="23"/>
  <c r="C6" i="23"/>
  <c r="R4" i="23" l="1"/>
  <c r="R5" i="23"/>
  <c r="E14" i="23"/>
  <c r="E10" i="23"/>
  <c r="C18" i="23"/>
  <c r="E9" i="23"/>
  <c r="E13" i="23"/>
  <c r="E18" i="23"/>
  <c r="C13" i="23"/>
  <c r="C17" i="23"/>
  <c r="R3" i="23"/>
  <c r="E17" i="23"/>
  <c r="C10" i="23"/>
  <c r="C14" i="23"/>
  <c r="C9" i="23"/>
  <c r="AB6" i="23"/>
  <c r="R6" i="23" s="1"/>
  <c r="T6" i="23" l="1"/>
  <c r="BE35" i="22"/>
  <c r="BE34" i="22"/>
  <c r="BE26" i="22"/>
  <c r="BE25" i="22"/>
  <c r="AJ8" i="22"/>
  <c r="AJ7" i="22"/>
  <c r="AT14" i="22"/>
  <c r="AT13" i="22"/>
  <c r="AJ20" i="22"/>
  <c r="AJ19" i="22"/>
  <c r="AJ32" i="22"/>
  <c r="AJ31" i="22"/>
  <c r="AT38" i="22"/>
  <c r="AT37" i="22"/>
  <c r="AJ44" i="22"/>
  <c r="Z47" i="22"/>
  <c r="Z46" i="22"/>
  <c r="Z41" i="22"/>
  <c r="Z40" i="22"/>
  <c r="Z35" i="22"/>
  <c r="Z34" i="22"/>
  <c r="Z29" i="22"/>
  <c r="Z28" i="22"/>
  <c r="Z23" i="22"/>
  <c r="Z22" i="22"/>
  <c r="Z17" i="22"/>
  <c r="Z16" i="22"/>
  <c r="Z11" i="22"/>
  <c r="Z10" i="22"/>
  <c r="Z5" i="22"/>
  <c r="Z4" i="22"/>
  <c r="P46" i="22"/>
  <c r="P45" i="22"/>
  <c r="P42" i="22"/>
  <c r="P41" i="22"/>
  <c r="P34" i="22"/>
  <c r="P33" i="22"/>
  <c r="P30" i="22"/>
  <c r="P29" i="22"/>
  <c r="P22" i="22"/>
  <c r="P21" i="22"/>
  <c r="P18" i="22"/>
  <c r="P17" i="22"/>
  <c r="P10" i="22"/>
  <c r="P9" i="22"/>
  <c r="P6" i="22"/>
  <c r="P5" i="22"/>
  <c r="O4" i="21"/>
  <c r="O3" i="21"/>
  <c r="T4" i="23" l="1"/>
  <c r="T5" i="23"/>
  <c r="T3" i="23"/>
  <c r="BG31" i="22"/>
  <c r="BH31" i="22"/>
  <c r="BH30" i="22"/>
  <c r="X5" i="23" l="1"/>
  <c r="X2" i="23"/>
  <c r="X4" i="23"/>
  <c r="X3" i="23"/>
  <c r="G51" i="36"/>
  <c r="Q52" i="36" s="1"/>
  <c r="AA55" i="36" s="1"/>
  <c r="AK61" i="36" s="1"/>
  <c r="G3" i="36"/>
  <c r="Q4" i="36" s="1"/>
  <c r="AA7" i="36" s="1"/>
  <c r="AK13" i="36" s="1"/>
  <c r="G81" i="36"/>
  <c r="Q82" i="36" s="1"/>
  <c r="AA80" i="36" s="1"/>
  <c r="AK85" i="36" s="1"/>
  <c r="G33" i="36"/>
  <c r="Q34" i="36" s="1"/>
  <c r="AA32" i="36" s="1"/>
  <c r="AK37" i="36" s="1"/>
  <c r="D4" i="49" l="1"/>
  <c r="D4" i="48"/>
  <c r="D3" i="49"/>
  <c r="G7" i="49" s="1"/>
  <c r="D3" i="48"/>
  <c r="H3" i="48" s="1"/>
  <c r="R4" i="48" s="1"/>
  <c r="D4" i="36"/>
  <c r="D4" i="47"/>
  <c r="G32" i="47" s="1"/>
  <c r="D3" i="36"/>
  <c r="D3" i="47"/>
  <c r="G7" i="47" s="1"/>
  <c r="Q13" i="47" s="1"/>
  <c r="D3" i="26"/>
  <c r="H4" i="25"/>
  <c r="R7" i="25" s="1"/>
  <c r="AY32" i="25" s="1"/>
  <c r="D4" i="21"/>
  <c r="D4" i="22"/>
  <c r="D3" i="22"/>
  <c r="D3" i="21"/>
  <c r="G3" i="21" s="1"/>
  <c r="H5" i="25"/>
  <c r="AY36" i="25" s="1"/>
  <c r="D4" i="26"/>
  <c r="BD42" i="21"/>
  <c r="BD41" i="21"/>
  <c r="BD34" i="21"/>
  <c r="BD33" i="21"/>
  <c r="AS50" i="21"/>
  <c r="AS49" i="21"/>
  <c r="AS18" i="21"/>
  <c r="AS17" i="21"/>
  <c r="AI58" i="21"/>
  <c r="AI57" i="21"/>
  <c r="AI42" i="21"/>
  <c r="AI41" i="21"/>
  <c r="AI26" i="21"/>
  <c r="AI25" i="21"/>
  <c r="AI10" i="21"/>
  <c r="AI9" i="21"/>
  <c r="Y62" i="21"/>
  <c r="Y54" i="21"/>
  <c r="Y46" i="21"/>
  <c r="Y38" i="21"/>
  <c r="Y30" i="21"/>
  <c r="Y22" i="21"/>
  <c r="Y6" i="21"/>
  <c r="Y61" i="21"/>
  <c r="Y53" i="21"/>
  <c r="Y45" i="21"/>
  <c r="Y37" i="21"/>
  <c r="Y29" i="21"/>
  <c r="Y21" i="21"/>
  <c r="Y14" i="21"/>
  <c r="Y13" i="21"/>
  <c r="Y5" i="21"/>
  <c r="O64" i="21"/>
  <c r="O63" i="21"/>
  <c r="O60" i="21"/>
  <c r="O59" i="21"/>
  <c r="O56" i="21"/>
  <c r="O55" i="21"/>
  <c r="O52" i="21"/>
  <c r="O51" i="21"/>
  <c r="O48" i="21"/>
  <c r="O47" i="21"/>
  <c r="O44" i="21"/>
  <c r="O43" i="21"/>
  <c r="O40" i="21"/>
  <c r="O39" i="21"/>
  <c r="O36" i="21"/>
  <c r="O35" i="21"/>
  <c r="O32" i="21"/>
  <c r="O31" i="21"/>
  <c r="O28" i="21"/>
  <c r="O27" i="21"/>
  <c r="O24" i="21"/>
  <c r="O23" i="21"/>
  <c r="O20" i="21"/>
  <c r="O19" i="21"/>
  <c r="O16" i="21"/>
  <c r="O15" i="21"/>
  <c r="O12" i="21"/>
  <c r="O11" i="21"/>
  <c r="O8" i="21"/>
  <c r="O7" i="21"/>
  <c r="G64" i="21"/>
  <c r="G63" i="21"/>
  <c r="G59" i="21"/>
  <c r="H5" i="26" l="1"/>
  <c r="R7" i="26" s="1"/>
  <c r="AB13" i="26" s="1"/>
  <c r="AM25" i="26" s="1"/>
  <c r="BH45" i="21"/>
  <c r="BG40" i="21"/>
  <c r="BG15" i="21"/>
  <c r="BH42" i="21"/>
  <c r="BF42" i="21"/>
  <c r="BH16" i="21"/>
  <c r="BF16" i="21"/>
  <c r="BH19" i="21"/>
  <c r="Q61" i="21"/>
  <c r="Q62" i="21"/>
  <c r="BG67" i="21"/>
  <c r="AA58" i="21"/>
  <c r="BG59" i="21"/>
  <c r="BE55" i="21"/>
  <c r="BF55" i="21"/>
  <c r="BF54" i="21"/>
  <c r="Q5" i="21"/>
  <c r="AA9" i="21" s="1"/>
  <c r="AK17" i="21" s="1"/>
  <c r="AV33" i="21" s="1"/>
  <c r="BG52" i="21" l="1"/>
  <c r="E19" i="1"/>
  <c r="E17" i="1"/>
  <c r="E16" i="1"/>
  <c r="E15" i="1"/>
  <c r="E14" i="1"/>
  <c r="E10" i="1"/>
  <c r="E11" i="1"/>
  <c r="E12" i="1"/>
  <c r="E9" i="1"/>
  <c r="E5" i="1"/>
  <c r="E6" i="1"/>
  <c r="E7" i="1"/>
  <c r="E4" i="1"/>
  <c r="G10" i="1" l="1"/>
  <c r="F10" i="1"/>
  <c r="C4" i="8" s="1"/>
  <c r="G6" i="1"/>
  <c r="F6" i="1"/>
  <c r="C5" i="24" s="1"/>
  <c r="G11" i="1"/>
  <c r="F11" i="1"/>
  <c r="C5" i="8" s="1"/>
  <c r="G7" i="1"/>
  <c r="F7" i="1"/>
  <c r="C6" i="24" s="1"/>
  <c r="G5" i="1"/>
  <c r="F5" i="1"/>
  <c r="C4" i="24" s="1"/>
  <c r="G12" i="1"/>
  <c r="F12" i="1"/>
  <c r="C6" i="8" s="1"/>
  <c r="G9" i="1"/>
  <c r="F9" i="1"/>
  <c r="C3" i="8" s="1"/>
  <c r="G4" i="1"/>
  <c r="F4" i="1"/>
  <c r="C3" i="24" s="1"/>
  <c r="G14" i="1"/>
  <c r="F14" i="1"/>
  <c r="C3" i="39" s="1"/>
  <c r="G16" i="1"/>
  <c r="F16" i="1"/>
  <c r="C5" i="39" s="1"/>
  <c r="G17" i="1"/>
  <c r="F17" i="1"/>
  <c r="C6" i="39" s="1"/>
  <c r="G15" i="1"/>
  <c r="F15" i="1"/>
  <c r="C4" i="39" s="1"/>
  <c r="G19" i="1"/>
  <c r="F19" i="1"/>
  <c r="C3" i="43" s="1"/>
  <c r="E14" i="24" l="1"/>
  <c r="E10" i="24"/>
  <c r="E17" i="24"/>
  <c r="C14" i="24"/>
  <c r="C9" i="24"/>
  <c r="C13" i="24"/>
  <c r="C17" i="24"/>
  <c r="C14" i="8"/>
  <c r="C13" i="8"/>
  <c r="C17" i="8"/>
  <c r="C9" i="8"/>
  <c r="C18" i="8"/>
  <c r="E9" i="8"/>
  <c r="E14" i="8"/>
  <c r="E10" i="8"/>
  <c r="E17" i="8"/>
  <c r="C18" i="24"/>
  <c r="E9" i="24"/>
  <c r="E13" i="24"/>
  <c r="E18" i="24"/>
  <c r="C10" i="24"/>
  <c r="E13" i="8"/>
  <c r="E18" i="8"/>
  <c r="C10" i="8"/>
  <c r="T4" i="24"/>
  <c r="I5" i="1"/>
  <c r="J5" i="1" s="1"/>
  <c r="C4" i="6" s="1"/>
  <c r="H5" i="1"/>
  <c r="C4" i="5" s="1"/>
  <c r="T6" i="24"/>
  <c r="I7" i="1"/>
  <c r="J7" i="1" s="1"/>
  <c r="C6" i="6" s="1"/>
  <c r="H7" i="1"/>
  <c r="C6" i="5" s="1"/>
  <c r="T5" i="8"/>
  <c r="T4" i="8"/>
  <c r="I10" i="1"/>
  <c r="J10" i="1" s="1"/>
  <c r="H10" i="1"/>
  <c r="C4" i="9" s="1"/>
  <c r="I11" i="1"/>
  <c r="J11" i="1" s="1"/>
  <c r="H11" i="1"/>
  <c r="C5" i="9" s="1"/>
  <c r="T5" i="24"/>
  <c r="I6" i="1"/>
  <c r="J6" i="1" s="1"/>
  <c r="C5" i="6" s="1"/>
  <c r="H6" i="1"/>
  <c r="C5" i="5" s="1"/>
  <c r="T6" i="8"/>
  <c r="I12" i="1"/>
  <c r="J12" i="1" s="1"/>
  <c r="H12" i="1"/>
  <c r="C6" i="9" s="1"/>
  <c r="T3" i="24"/>
  <c r="I4" i="1"/>
  <c r="J4" i="1" s="1"/>
  <c r="C3" i="6" s="1"/>
  <c r="H4" i="1"/>
  <c r="C3" i="5" s="1"/>
  <c r="T3" i="8"/>
  <c r="I9" i="1"/>
  <c r="J9" i="1" s="1"/>
  <c r="H9" i="1"/>
  <c r="C3" i="9" s="1"/>
  <c r="I14" i="1"/>
  <c r="J14" i="1" s="1"/>
  <c r="C3" i="41" s="1"/>
  <c r="H14" i="1"/>
  <c r="C3" i="40" s="1"/>
  <c r="I19" i="1"/>
  <c r="J19" i="1" s="1"/>
  <c r="C3" i="45" s="1"/>
  <c r="H19" i="1"/>
  <c r="C3" i="44" s="1"/>
  <c r="I15" i="1"/>
  <c r="J15" i="1" s="1"/>
  <c r="C4" i="41" s="1"/>
  <c r="H15" i="1"/>
  <c r="C4" i="40" s="1"/>
  <c r="I17" i="1"/>
  <c r="J17" i="1" s="1"/>
  <c r="C6" i="41" s="1"/>
  <c r="H17" i="1"/>
  <c r="C6" i="40" s="1"/>
  <c r="I16" i="1"/>
  <c r="J16" i="1" s="1"/>
  <c r="C5" i="41" s="1"/>
  <c r="H16" i="1"/>
  <c r="C5" i="40" s="1"/>
  <c r="E20" i="1"/>
  <c r="F20" i="1" s="1"/>
  <c r="C4" i="43" s="1"/>
  <c r="C13" i="9" l="1"/>
  <c r="C17" i="9"/>
  <c r="C9" i="9"/>
  <c r="C14" i="9"/>
  <c r="C18" i="5"/>
  <c r="E9" i="5"/>
  <c r="C18" i="6"/>
  <c r="E9" i="6"/>
  <c r="E10" i="5"/>
  <c r="E17" i="5"/>
  <c r="E14" i="5"/>
  <c r="C13" i="5"/>
  <c r="C17" i="5"/>
  <c r="C9" i="5"/>
  <c r="C14" i="5"/>
  <c r="E14" i="6"/>
  <c r="E10" i="6"/>
  <c r="E17" i="6"/>
  <c r="C14" i="6"/>
  <c r="C9" i="6"/>
  <c r="C13" i="6"/>
  <c r="C17" i="6"/>
  <c r="C18" i="9"/>
  <c r="E9" i="9"/>
  <c r="E18" i="5"/>
  <c r="C10" i="5"/>
  <c r="E13" i="5"/>
  <c r="E10" i="9"/>
  <c r="E17" i="9"/>
  <c r="E14" i="9"/>
  <c r="E18" i="9"/>
  <c r="C10" i="9"/>
  <c r="E13" i="9"/>
  <c r="E13" i="6"/>
  <c r="E18" i="6"/>
  <c r="C10" i="6"/>
  <c r="T6" i="6"/>
  <c r="T5" i="6"/>
  <c r="C4" i="10"/>
  <c r="T6" i="5"/>
  <c r="T4" i="5"/>
  <c r="T4" i="6"/>
  <c r="C5" i="10"/>
  <c r="T5" i="5"/>
  <c r="T5" i="9"/>
  <c r="T4" i="9"/>
  <c r="C6" i="10"/>
  <c r="T6" i="9"/>
  <c r="T3" i="6"/>
  <c r="T3" i="5"/>
  <c r="X4" i="8"/>
  <c r="X5" i="8"/>
  <c r="X2" i="8"/>
  <c r="X3" i="8"/>
  <c r="X5" i="24"/>
  <c r="X2" i="24"/>
  <c r="X3" i="24"/>
  <c r="X4" i="24"/>
  <c r="T3" i="9"/>
  <c r="C3" i="10"/>
  <c r="G20" i="1"/>
  <c r="D14" i="36" l="1"/>
  <c r="D14" i="48"/>
  <c r="D5" i="49"/>
  <c r="G44" i="49" s="1"/>
  <c r="D5" i="48"/>
  <c r="D13" i="36"/>
  <c r="D13" i="48"/>
  <c r="D6" i="49"/>
  <c r="D6" i="48"/>
  <c r="D5" i="36"/>
  <c r="D5" i="47"/>
  <c r="G44" i="47" s="1"/>
  <c r="Q38" i="47" s="1"/>
  <c r="D6" i="36"/>
  <c r="D6" i="47"/>
  <c r="G19" i="47" s="1"/>
  <c r="C14" i="39"/>
  <c r="C17" i="39"/>
  <c r="C13" i="39"/>
  <c r="C9" i="39"/>
  <c r="E10" i="38"/>
  <c r="E17" i="38"/>
  <c r="E14" i="38"/>
  <c r="C18" i="41"/>
  <c r="E9" i="41"/>
  <c r="E13" i="39"/>
  <c r="E18" i="39"/>
  <c r="C10" i="39"/>
  <c r="E10" i="40"/>
  <c r="E17" i="40"/>
  <c r="E14" i="40"/>
  <c r="E14" i="39"/>
  <c r="E10" i="39"/>
  <c r="E17" i="39"/>
  <c r="E18" i="38"/>
  <c r="C10" i="38"/>
  <c r="E13" i="38"/>
  <c r="C17" i="44"/>
  <c r="C9" i="44"/>
  <c r="C14" i="44"/>
  <c r="C13" i="44"/>
  <c r="C14" i="43"/>
  <c r="C13" i="43"/>
  <c r="C17" i="43"/>
  <c r="C9" i="43"/>
  <c r="E14" i="41"/>
  <c r="E10" i="41"/>
  <c r="E17" i="41"/>
  <c r="E18" i="42"/>
  <c r="C10" i="42"/>
  <c r="E13" i="42"/>
  <c r="C17" i="42"/>
  <c r="C9" i="42"/>
  <c r="C14" i="42"/>
  <c r="C13" i="42"/>
  <c r="C18" i="42"/>
  <c r="E9" i="42"/>
  <c r="E13" i="43"/>
  <c r="E18" i="43"/>
  <c r="C10" i="43"/>
  <c r="C14" i="10"/>
  <c r="C17" i="10"/>
  <c r="C13" i="10"/>
  <c r="C9" i="10"/>
  <c r="C18" i="10"/>
  <c r="E9" i="10"/>
  <c r="E13" i="10"/>
  <c r="E18" i="10"/>
  <c r="C10" i="10"/>
  <c r="C18" i="40"/>
  <c r="E9" i="40"/>
  <c r="C17" i="38"/>
  <c r="C9" i="38"/>
  <c r="C14" i="38"/>
  <c r="C13" i="38"/>
  <c r="C14" i="41"/>
  <c r="C13" i="41"/>
  <c r="C17" i="41"/>
  <c r="C9" i="41"/>
  <c r="E14" i="10"/>
  <c r="E10" i="10"/>
  <c r="E17" i="10"/>
  <c r="C18" i="39"/>
  <c r="E9" i="39"/>
  <c r="E13" i="41"/>
  <c r="E18" i="41"/>
  <c r="C10" i="41"/>
  <c r="C17" i="40"/>
  <c r="C9" i="40"/>
  <c r="C14" i="40"/>
  <c r="C13" i="40"/>
  <c r="E10" i="42"/>
  <c r="E17" i="42"/>
  <c r="E14" i="42"/>
  <c r="C18" i="38"/>
  <c r="E9" i="38"/>
  <c r="E18" i="40"/>
  <c r="C10" i="40"/>
  <c r="E13" i="40"/>
  <c r="T5" i="40"/>
  <c r="T4" i="40"/>
  <c r="T5" i="39"/>
  <c r="T4" i="39"/>
  <c r="T5" i="38"/>
  <c r="T4" i="38"/>
  <c r="T5" i="42"/>
  <c r="T5" i="41"/>
  <c r="T4" i="42"/>
  <c r="T4" i="43"/>
  <c r="T4" i="10"/>
  <c r="T5" i="10"/>
  <c r="T4" i="41"/>
  <c r="T6" i="41"/>
  <c r="T6" i="10"/>
  <c r="T6" i="40"/>
  <c r="T6" i="42"/>
  <c r="T6" i="39"/>
  <c r="T6" i="38"/>
  <c r="X4" i="9"/>
  <c r="X3" i="9"/>
  <c r="X5" i="9"/>
  <c r="X2" i="9"/>
  <c r="T3" i="44"/>
  <c r="T3" i="40"/>
  <c r="T3" i="43"/>
  <c r="T3" i="42"/>
  <c r="X3" i="6"/>
  <c r="X5" i="6"/>
  <c r="X4" i="6"/>
  <c r="X2" i="6"/>
  <c r="T3" i="39"/>
  <c r="C9" i="45"/>
  <c r="C18" i="45"/>
  <c r="C14" i="45"/>
  <c r="T3" i="45"/>
  <c r="X2" i="5"/>
  <c r="X4" i="5"/>
  <c r="X5" i="5"/>
  <c r="X3" i="5"/>
  <c r="T3" i="10"/>
  <c r="T3" i="38"/>
  <c r="T3" i="41"/>
  <c r="I20" i="1"/>
  <c r="H20" i="1"/>
  <c r="C4" i="44" s="1"/>
  <c r="E18" i="44" s="1"/>
  <c r="E21" i="1"/>
  <c r="E22" i="1"/>
  <c r="H27" i="48" l="1"/>
  <c r="R28" i="48" s="1"/>
  <c r="H48" i="48"/>
  <c r="R47" i="48" s="1"/>
  <c r="E13" i="44"/>
  <c r="C10" i="44"/>
  <c r="T4" i="44"/>
  <c r="D10" i="36"/>
  <c r="D10" i="49"/>
  <c r="D10" i="48"/>
  <c r="D16" i="36"/>
  <c r="D16" i="48"/>
  <c r="D8" i="49"/>
  <c r="D8" i="48"/>
  <c r="D9" i="36"/>
  <c r="D9" i="49"/>
  <c r="D9" i="48"/>
  <c r="D15" i="36"/>
  <c r="D15" i="48"/>
  <c r="D7" i="49"/>
  <c r="D7" i="48"/>
  <c r="D8" i="36"/>
  <c r="D8" i="47"/>
  <c r="G20" i="47" s="1"/>
  <c r="D7" i="36"/>
  <c r="D7" i="47"/>
  <c r="G31" i="47" s="1"/>
  <c r="X5" i="40"/>
  <c r="X4" i="40"/>
  <c r="X2" i="40"/>
  <c r="X3" i="40"/>
  <c r="X2" i="39"/>
  <c r="D21" i="48" s="1"/>
  <c r="X3" i="39"/>
  <c r="D22" i="48" s="1"/>
  <c r="X5" i="39"/>
  <c r="X4" i="39"/>
  <c r="X2" i="41"/>
  <c r="X3" i="41"/>
  <c r="X4" i="41"/>
  <c r="X5" i="41"/>
  <c r="X3" i="10"/>
  <c r="X2" i="10"/>
  <c r="D17" i="48" s="1"/>
  <c r="X4" i="10"/>
  <c r="X5" i="10"/>
  <c r="X2" i="38"/>
  <c r="D19" i="48" s="1"/>
  <c r="X4" i="38"/>
  <c r="X5" i="38"/>
  <c r="X3" i="38"/>
  <c r="D20" i="48" s="1"/>
  <c r="X3" i="42"/>
  <c r="X2" i="42"/>
  <c r="X4" i="42"/>
  <c r="X5" i="42"/>
  <c r="G22" i="1"/>
  <c r="F22" i="1"/>
  <c r="C6" i="43" s="1"/>
  <c r="G21" i="1"/>
  <c r="F21" i="1"/>
  <c r="C5" i="43" s="1"/>
  <c r="J20" i="1"/>
  <c r="C4" i="45" s="1"/>
  <c r="E14" i="45" l="1"/>
  <c r="T4" i="45"/>
  <c r="C10" i="45"/>
  <c r="C18" i="43"/>
  <c r="T5" i="43"/>
  <c r="E9" i="43"/>
  <c r="E17" i="43"/>
  <c r="T6" i="43"/>
  <c r="E14" i="43"/>
  <c r="E10" i="43"/>
  <c r="D18" i="36"/>
  <c r="D18" i="48"/>
  <c r="D23" i="21"/>
  <c r="D23" i="36"/>
  <c r="D23" i="22"/>
  <c r="D20" i="21"/>
  <c r="D20" i="36"/>
  <c r="D20" i="22"/>
  <c r="D27" i="36"/>
  <c r="D27" i="21"/>
  <c r="D26" i="36"/>
  <c r="D26" i="21"/>
  <c r="D26" i="22"/>
  <c r="D24" i="36"/>
  <c r="D24" i="21"/>
  <c r="D24" i="22"/>
  <c r="D28" i="36"/>
  <c r="D28" i="21"/>
  <c r="D19" i="21"/>
  <c r="D19" i="36"/>
  <c r="D19" i="22"/>
  <c r="D25" i="21"/>
  <c r="D25" i="36"/>
  <c r="D25" i="22"/>
  <c r="D17" i="36"/>
  <c r="D17" i="22"/>
  <c r="D22" i="36"/>
  <c r="D22" i="21"/>
  <c r="D22" i="22"/>
  <c r="D21" i="21"/>
  <c r="D21" i="36"/>
  <c r="D21" i="22"/>
  <c r="I21" i="1"/>
  <c r="H21" i="1"/>
  <c r="C5" i="44" s="1"/>
  <c r="I22" i="1"/>
  <c r="H22" i="1"/>
  <c r="C6" i="44" s="1"/>
  <c r="C18" i="44" l="1"/>
  <c r="E9" i="44"/>
  <c r="T5" i="44"/>
  <c r="X3" i="43"/>
  <c r="X2" i="43"/>
  <c r="X5" i="43"/>
  <c r="X4" i="43"/>
  <c r="E10" i="44"/>
  <c r="E17" i="44"/>
  <c r="E14" i="44"/>
  <c r="T6" i="44"/>
  <c r="J21" i="1"/>
  <c r="C5" i="45" s="1"/>
  <c r="J22" i="1"/>
  <c r="C6" i="45" s="1"/>
  <c r="C17" i="45" l="1"/>
  <c r="E10" i="45"/>
  <c r="E13" i="45"/>
  <c r="T5" i="45"/>
  <c r="E18" i="45"/>
  <c r="D30" i="36"/>
  <c r="D30" i="21"/>
  <c r="X3" i="44"/>
  <c r="X2" i="44"/>
  <c r="X4" i="44"/>
  <c r="X5" i="44"/>
  <c r="D29" i="36"/>
  <c r="D29" i="21"/>
  <c r="T6" i="45"/>
  <c r="E17" i="45"/>
  <c r="E9" i="45"/>
  <c r="C13" i="45"/>
  <c r="G65" i="36"/>
  <c r="Q65" i="36" s="1"/>
  <c r="G17" i="36"/>
  <c r="Q17" i="36" s="1"/>
  <c r="G58" i="36"/>
  <c r="Q58" i="36" s="1"/>
  <c r="G10" i="36"/>
  <c r="Q10" i="36" s="1"/>
  <c r="G78" i="36"/>
  <c r="Q77" i="36" s="1"/>
  <c r="AA79" i="36" s="1"/>
  <c r="G30" i="36"/>
  <c r="Q29" i="36" s="1"/>
  <c r="AA31" i="36" s="1"/>
  <c r="G93" i="36"/>
  <c r="Q94" i="36" s="1"/>
  <c r="G45" i="36"/>
  <c r="Q46" i="36" s="1"/>
  <c r="G6" i="36"/>
  <c r="Q5" i="36" s="1"/>
  <c r="G54" i="36"/>
  <c r="Q53" i="36" s="1"/>
  <c r="G75" i="36"/>
  <c r="Q76" i="36" s="1"/>
  <c r="G27" i="36"/>
  <c r="Q28" i="36" s="1"/>
  <c r="G53" i="36"/>
  <c r="G5" i="36"/>
  <c r="G89" i="36"/>
  <c r="Q89" i="36" s="1"/>
  <c r="AA91" i="36" s="1"/>
  <c r="G41" i="36"/>
  <c r="Q41" i="36" s="1"/>
  <c r="AA43" i="36" s="1"/>
  <c r="G18" i="36"/>
  <c r="G66" i="36"/>
  <c r="G34" i="36"/>
  <c r="G82" i="36"/>
  <c r="D13" i="21"/>
  <c r="D9" i="21"/>
  <c r="D14" i="21"/>
  <c r="D18" i="21"/>
  <c r="D10" i="21"/>
  <c r="D15" i="21"/>
  <c r="G55" i="21"/>
  <c r="D17" i="21"/>
  <c r="D16" i="21"/>
  <c r="G12" i="21"/>
  <c r="D8" i="26"/>
  <c r="H17" i="25"/>
  <c r="AY38" i="25" s="1"/>
  <c r="D10" i="26"/>
  <c r="D10" i="22"/>
  <c r="H23" i="25"/>
  <c r="AY39" i="25" s="1"/>
  <c r="D7" i="26"/>
  <c r="H16" i="25"/>
  <c r="R19" i="25" s="1"/>
  <c r="AY33" i="25" s="1"/>
  <c r="D9" i="26"/>
  <c r="H22" i="25"/>
  <c r="D9" i="22"/>
  <c r="D13" i="26"/>
  <c r="D13" i="25"/>
  <c r="H34" i="25" s="1"/>
  <c r="R32" i="25" s="1"/>
  <c r="AB37" i="25" s="1"/>
  <c r="AM26" i="25" s="1"/>
  <c r="AY28" i="25" s="1"/>
  <c r="D13" i="22"/>
  <c r="D14" i="26"/>
  <c r="D14" i="25"/>
  <c r="H35" i="25" s="1"/>
  <c r="AY41" i="25" s="1"/>
  <c r="D14" i="22"/>
  <c r="D17" i="25"/>
  <c r="H46" i="25" s="1"/>
  <c r="R44" i="25" s="1"/>
  <c r="AY35" i="25" s="1"/>
  <c r="D18" i="22"/>
  <c r="D18" i="25"/>
  <c r="D15" i="25"/>
  <c r="H40" i="25" s="1"/>
  <c r="R43" i="25" s="1"/>
  <c r="AB38" i="25" s="1"/>
  <c r="AM35" i="25" s="1"/>
  <c r="D15" i="22"/>
  <c r="D16" i="22"/>
  <c r="D16" i="25"/>
  <c r="H41" i="25" s="1"/>
  <c r="AY42" i="25" s="1"/>
  <c r="G47" i="21"/>
  <c r="Q46" i="21" s="1"/>
  <c r="BG65" i="21" s="1"/>
  <c r="G27" i="21"/>
  <c r="Q29" i="21" s="1"/>
  <c r="BG63" i="21" s="1"/>
  <c r="G20" i="21"/>
  <c r="G40" i="21"/>
  <c r="G31" i="21"/>
  <c r="Q30" i="21" s="1"/>
  <c r="AA26" i="21" s="1"/>
  <c r="BG57" i="21" s="1"/>
  <c r="G51" i="21"/>
  <c r="Q53" i="21" s="1"/>
  <c r="AA57" i="21" s="1"/>
  <c r="AK50" i="21" s="1"/>
  <c r="AV34" i="21" s="1"/>
  <c r="G36" i="21"/>
  <c r="G16" i="21"/>
  <c r="G44" i="21"/>
  <c r="G24" i="21"/>
  <c r="G43" i="21"/>
  <c r="Q45" i="21" s="1"/>
  <c r="AA42" i="21" s="1"/>
  <c r="BG58" i="21" s="1"/>
  <c r="G23" i="21"/>
  <c r="Q22" i="21" s="1"/>
  <c r="BG62" i="21" s="1"/>
  <c r="G39" i="21"/>
  <c r="Q38" i="21" s="1"/>
  <c r="BG64" i="21" s="1"/>
  <c r="G28" i="21"/>
  <c r="G32" i="21"/>
  <c r="G52" i="21"/>
  <c r="H33" i="22"/>
  <c r="R34" i="22" s="1"/>
  <c r="AB32" i="22" s="1"/>
  <c r="AL37" i="22" s="1"/>
  <c r="AW35" i="22" s="1"/>
  <c r="G15" i="21"/>
  <c r="Q14" i="21" s="1"/>
  <c r="AA10" i="21" s="1"/>
  <c r="BG56" i="21" s="1"/>
  <c r="G35" i="21"/>
  <c r="Q37" i="21" s="1"/>
  <c r="AA41" i="21" s="1"/>
  <c r="AK49" i="21" s="1"/>
  <c r="AV42" i="21" s="1"/>
  <c r="BG55" i="21" s="1"/>
  <c r="D7" i="21"/>
  <c r="G11" i="21" s="1"/>
  <c r="Q13" i="21" s="1"/>
  <c r="BG61" i="21" s="1"/>
  <c r="D7" i="22"/>
  <c r="D8" i="21"/>
  <c r="G56" i="21" s="1"/>
  <c r="Q54" i="21" s="1"/>
  <c r="BG66" i="21" s="1"/>
  <c r="D8" i="22"/>
  <c r="R20" i="25" l="1"/>
  <c r="AB14" i="25" s="1"/>
  <c r="AY31" i="25" s="1"/>
  <c r="H23" i="26"/>
  <c r="R20" i="26" s="1"/>
  <c r="AB14" i="26" s="1"/>
  <c r="H42" i="26"/>
  <c r="H46" i="26"/>
  <c r="H29" i="26"/>
  <c r="R31" i="26" s="1"/>
  <c r="X5" i="45"/>
  <c r="X2" i="45"/>
  <c r="X4" i="45"/>
  <c r="X3" i="45"/>
  <c r="D32" i="36"/>
  <c r="D32" i="21"/>
  <c r="D31" i="21"/>
  <c r="D31" i="36"/>
  <c r="H42" i="22"/>
  <c r="H29" i="22"/>
  <c r="H12" i="22"/>
  <c r="R11" i="22" s="1"/>
  <c r="H36" i="22"/>
  <c r="R35" i="22" s="1"/>
  <c r="BI41" i="22" s="1"/>
  <c r="G60" i="36"/>
  <c r="Q59" i="36" s="1"/>
  <c r="AA56" i="36" s="1"/>
  <c r="G12" i="36"/>
  <c r="Q11" i="36" s="1"/>
  <c r="AA8" i="36" s="1"/>
  <c r="G90" i="36"/>
  <c r="G42" i="36"/>
  <c r="G94" i="36"/>
  <c r="G46" i="36"/>
  <c r="G84" i="36"/>
  <c r="Q83" i="36" s="1"/>
  <c r="G36" i="36"/>
  <c r="Q35" i="36" s="1"/>
  <c r="G63" i="36"/>
  <c r="Q64" i="36" s="1"/>
  <c r="AA67" i="36" s="1"/>
  <c r="G15" i="36"/>
  <c r="Q16" i="36" s="1"/>
  <c r="AA19" i="36" s="1"/>
  <c r="G9" i="36"/>
  <c r="G57" i="36"/>
  <c r="G29" i="36"/>
  <c r="G77" i="36"/>
  <c r="G72" i="36"/>
  <c r="Q71" i="36" s="1"/>
  <c r="AA68" i="36" s="1"/>
  <c r="AK62" i="36" s="1"/>
  <c r="AV73" i="36" s="1"/>
  <c r="BG50" i="36" s="1"/>
  <c r="G24" i="36"/>
  <c r="Q23" i="36" s="1"/>
  <c r="AA20" i="36" s="1"/>
  <c r="AK14" i="36" s="1"/>
  <c r="AV25" i="36" s="1"/>
  <c r="BG58" i="36" s="1"/>
  <c r="D12" i="21"/>
  <c r="G48" i="21" s="1"/>
  <c r="D5" i="26"/>
  <c r="H46" i="22"/>
  <c r="D6" i="21"/>
  <c r="G60" i="21" s="1"/>
  <c r="D11" i="21"/>
  <c r="G19" i="21" s="1"/>
  <c r="Q21" i="21" s="1"/>
  <c r="AA25" i="21" s="1"/>
  <c r="AK18" i="21" s="1"/>
  <c r="AV41" i="21" s="1"/>
  <c r="H10" i="22"/>
  <c r="H41" i="22"/>
  <c r="R41" i="22" s="1"/>
  <c r="H30" i="22"/>
  <c r="R29" i="22" s="1"/>
  <c r="H34" i="22"/>
  <c r="H5" i="22"/>
  <c r="H24" i="22"/>
  <c r="R23" i="22" s="1"/>
  <c r="H45" i="22"/>
  <c r="R46" i="22" s="1"/>
  <c r="H15" i="22"/>
  <c r="R16" i="22" s="1"/>
  <c r="AB19" i="22" s="1"/>
  <c r="BI33" i="22" s="1"/>
  <c r="H3" i="22"/>
  <c r="R4" i="22" s="1"/>
  <c r="AB7" i="22" s="1"/>
  <c r="BG54" i="21"/>
  <c r="BG53" i="21"/>
  <c r="D5" i="21"/>
  <c r="G7" i="21" s="1"/>
  <c r="Q6" i="21" s="1"/>
  <c r="BG60" i="21" s="1"/>
  <c r="H10" i="25"/>
  <c r="R8" i="25" s="1"/>
  <c r="AB13" i="25" s="1"/>
  <c r="AM25" i="25" s="1"/>
  <c r="AX16" i="25" s="1"/>
  <c r="D5" i="22"/>
  <c r="H6" i="22" s="1"/>
  <c r="R5" i="22" s="1"/>
  <c r="BI36" i="22" s="1"/>
  <c r="D11" i="26"/>
  <c r="H28" i="25"/>
  <c r="R31" i="25" s="1"/>
  <c r="AY34" i="25" s="1"/>
  <c r="D11" i="22"/>
  <c r="H17" i="22" s="1"/>
  <c r="D12" i="26"/>
  <c r="D12" i="22"/>
  <c r="H18" i="22" s="1"/>
  <c r="H29" i="25"/>
  <c r="AY40" i="25" s="1"/>
  <c r="BJ19" i="22"/>
  <c r="D6" i="22"/>
  <c r="H9" i="22" s="1"/>
  <c r="D6" i="26"/>
  <c r="H11" i="25"/>
  <c r="AY37" i="25" s="1"/>
  <c r="AY30" i="25"/>
  <c r="AZ16" i="25"/>
  <c r="AY15" i="25"/>
  <c r="H11" i="26" l="1"/>
  <c r="R8" i="26" s="1"/>
  <c r="H35" i="26"/>
  <c r="H18" i="26"/>
  <c r="R19" i="26" s="1"/>
  <c r="AB37" i="26"/>
  <c r="H47" i="26"/>
  <c r="R44" i="26" s="1"/>
  <c r="AB38" i="26" s="1"/>
  <c r="H47" i="25"/>
  <c r="AY43" i="25" s="1"/>
  <c r="H17" i="26"/>
  <c r="AY33" i="26" s="1"/>
  <c r="H10" i="26"/>
  <c r="H34" i="26"/>
  <c r="R32" i="26" s="1"/>
  <c r="H41" i="26"/>
  <c r="R43" i="26" s="1"/>
  <c r="H27" i="22"/>
  <c r="R28" i="22" s="1"/>
  <c r="D34" i="36"/>
  <c r="D34" i="21"/>
  <c r="D33" i="36"/>
  <c r="D33" i="21"/>
  <c r="G69" i="36"/>
  <c r="G21" i="36"/>
  <c r="G96" i="36"/>
  <c r="Q95" i="36" s="1"/>
  <c r="AA92" i="36" s="1"/>
  <c r="AK86" i="36" s="1"/>
  <c r="AV74" i="36" s="1"/>
  <c r="BG59" i="36" s="1"/>
  <c r="G48" i="36"/>
  <c r="Q47" i="36" s="1"/>
  <c r="AA44" i="36" s="1"/>
  <c r="AK38" i="36" s="1"/>
  <c r="AV26" i="36" s="1"/>
  <c r="BG49" i="36" s="1"/>
  <c r="G70" i="36"/>
  <c r="Q70" i="36" s="1"/>
  <c r="G22" i="36"/>
  <c r="Q22" i="36" s="1"/>
  <c r="G39" i="36"/>
  <c r="Q40" i="36" s="1"/>
  <c r="G87" i="36"/>
  <c r="Q88" i="36" s="1"/>
  <c r="R10" i="22"/>
  <c r="AB8" i="22" s="1"/>
  <c r="BI32" i="22" s="1"/>
  <c r="AB31" i="22"/>
  <c r="BI34" i="22" s="1"/>
  <c r="AL13" i="22"/>
  <c r="AW34" i="22" s="1"/>
  <c r="R17" i="22"/>
  <c r="BI38" i="22" s="1"/>
  <c r="H39" i="22"/>
  <c r="R40" i="22" s="1"/>
  <c r="AB43" i="22" s="1"/>
  <c r="BI40" i="22"/>
  <c r="H21" i="22"/>
  <c r="H48" i="22"/>
  <c r="R47" i="22" s="1"/>
  <c r="BI43" i="22" s="1"/>
  <c r="H22" i="22"/>
  <c r="R22" i="22" s="1"/>
  <c r="AB20" i="22" s="1"/>
  <c r="AL14" i="22" s="1"/>
  <c r="BI31" i="22" s="1"/>
  <c r="AY29" i="25"/>
  <c r="AM26" i="26" l="1"/>
  <c r="AY34" i="26"/>
  <c r="AY35" i="26"/>
  <c r="AM35" i="26"/>
  <c r="AY32" i="26"/>
  <c r="BI37" i="22"/>
  <c r="BI42" i="22"/>
  <c r="AB44" i="22"/>
  <c r="BI35" i="22" s="1"/>
  <c r="AW25" i="22"/>
  <c r="BJ16" i="22"/>
  <c r="BI30" i="22"/>
  <c r="BI39" i="22"/>
  <c r="AY31" i="26" l="1"/>
  <c r="AZ19" i="26"/>
  <c r="AM34" i="26"/>
  <c r="AL38" i="22"/>
  <c r="AW26" i="22" s="1"/>
  <c r="BI15" i="22" s="1"/>
  <c r="BH16" i="22"/>
  <c r="BI29" i="22"/>
  <c r="AY15" i="26" l="1"/>
  <c r="AY28" i="26"/>
  <c r="AZ16" i="26"/>
  <c r="AY30" i="26"/>
  <c r="AX16" i="26"/>
  <c r="AY29" i="26"/>
  <c r="BI28" i="22"/>
</calcChain>
</file>

<file path=xl/comments1.xml><?xml version="1.0" encoding="utf-8"?>
<comments xmlns="http://schemas.openxmlformats.org/spreadsheetml/2006/main">
  <authors>
    <author>Author</author>
  </authors>
  <commentList>
    <comment ref="D3" authorId="0" shapeId="0">
      <text>
        <r>
          <rPr>
            <b/>
            <sz val="9"/>
            <color indexed="81"/>
            <rFont val="Tahoma"/>
            <family val="2"/>
            <charset val="204"/>
          </rPr>
          <t>Author:</t>
        </r>
        <r>
          <rPr>
            <sz val="9"/>
            <color indexed="81"/>
            <rFont val="Tahoma"/>
            <family val="2"/>
            <charset val="204"/>
          </rPr>
          <t xml:space="preserve">
Во оваа табела не се внесуваат натпреварувачите. Оваа табела автоматски ги презема податоците од табелата Participants. За помош обратете се на телефон 076 24 37 37.</t>
        </r>
      </text>
    </comment>
  </commentList>
</comments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<sst xmlns="http://schemas.openxmlformats.org/spreadsheetml/2006/main" count="3123" uniqueCount="971">
  <si>
    <t xml:space="preserve">CATEGORY : </t>
  </si>
  <si>
    <t xml:space="preserve">TABLE No :  </t>
  </si>
  <si>
    <t>No.</t>
  </si>
  <si>
    <t>Player / Натпреварувач</t>
  </si>
  <si>
    <t>Set</t>
  </si>
  <si>
    <t>Points</t>
  </si>
  <si>
    <t>Rank</t>
  </si>
  <si>
    <t>ROUND No.1 / КОЛО бр.1</t>
  </si>
  <si>
    <t>I</t>
  </si>
  <si>
    <t>II</t>
  </si>
  <si>
    <t>III</t>
  </si>
  <si>
    <t>IV</t>
  </si>
  <si>
    <t>V</t>
  </si>
  <si>
    <t>VI</t>
  </si>
  <si>
    <t>VII</t>
  </si>
  <si>
    <t>Rezultat</t>
  </si>
  <si>
    <t>ROUND No.2 / КОЛО бр.2</t>
  </si>
  <si>
    <t>ROUND No.3 / КОЛО бр.3</t>
  </si>
  <si>
    <t>Round of 32</t>
  </si>
  <si>
    <t>R</t>
  </si>
  <si>
    <t>Round of 16</t>
  </si>
  <si>
    <t>QF (8)</t>
  </si>
  <si>
    <t>SF (4)</t>
  </si>
  <si>
    <t>FINAL</t>
  </si>
  <si>
    <t>NAME</t>
  </si>
  <si>
    <t>I-1</t>
  </si>
  <si>
    <t>XVI-2</t>
  </si>
  <si>
    <t>II-1</t>
  </si>
  <si>
    <t>XV-2</t>
  </si>
  <si>
    <t>III-1</t>
  </si>
  <si>
    <t>IV-1</t>
  </si>
  <si>
    <t>V-1</t>
  </si>
  <si>
    <t>VI-1</t>
  </si>
  <si>
    <t>VII-1</t>
  </si>
  <si>
    <t>VIII-1</t>
  </si>
  <si>
    <t>IX-1</t>
  </si>
  <si>
    <t>X-1</t>
  </si>
  <si>
    <t>XI-1</t>
  </si>
  <si>
    <t>XII-1</t>
  </si>
  <si>
    <t>XIII-1</t>
  </si>
  <si>
    <t>XIV-1</t>
  </si>
  <si>
    <t>XV-1</t>
  </si>
  <si>
    <t>XVI-1</t>
  </si>
  <si>
    <t>XIV-2</t>
  </si>
  <si>
    <t>XIII-2</t>
  </si>
  <si>
    <t>XII-2</t>
  </si>
  <si>
    <t>XI-2</t>
  </si>
  <si>
    <t>X-2</t>
  </si>
  <si>
    <t>IX-2</t>
  </si>
  <si>
    <t>VII-2</t>
  </si>
  <si>
    <t>VI-2</t>
  </si>
  <si>
    <t>V-2</t>
  </si>
  <si>
    <t>IV-2</t>
  </si>
  <si>
    <t>III-2</t>
  </si>
  <si>
    <t>II-2</t>
  </si>
  <si>
    <t>I-2</t>
  </si>
  <si>
    <t>3 Place</t>
  </si>
  <si>
    <t>VIII-2</t>
  </si>
  <si>
    <t>WINNER</t>
  </si>
  <si>
    <t>RUNNER-UP</t>
  </si>
  <si>
    <t>3 PLACE</t>
  </si>
  <si>
    <t>QUALIFIED for KO</t>
  </si>
  <si>
    <t>GROUP I</t>
  </si>
  <si>
    <t>GROUP II</t>
  </si>
  <si>
    <t>GROUP III</t>
  </si>
  <si>
    <t>GROUP IV</t>
  </si>
  <si>
    <t>GROUP V</t>
  </si>
  <si>
    <t>GROUP VI</t>
  </si>
  <si>
    <t>GROUP VII</t>
  </si>
  <si>
    <t>GROUP VIII</t>
  </si>
  <si>
    <t>GROUP IX</t>
  </si>
  <si>
    <t>GROUP X</t>
  </si>
  <si>
    <t>GROUP XI</t>
  </si>
  <si>
    <t>GROUP XII</t>
  </si>
  <si>
    <t>GROUP XIII</t>
  </si>
  <si>
    <t>GROUP XIV</t>
  </si>
  <si>
    <t>GROUP XV</t>
  </si>
  <si>
    <t>GROUP XVI</t>
  </si>
  <si>
    <t>DRAW</t>
  </si>
  <si>
    <t>Runner Up</t>
  </si>
  <si>
    <t>Quarter-Finalist</t>
  </si>
  <si>
    <t xml:space="preserve">FINAL RANKING-Category </t>
  </si>
  <si>
    <t>Winner</t>
  </si>
  <si>
    <t xml:space="preserve">Round of </t>
  </si>
  <si>
    <t>Game points</t>
  </si>
  <si>
    <t>Bod</t>
  </si>
  <si>
    <t>W</t>
  </si>
  <si>
    <t>Difersence</t>
  </si>
  <si>
    <t>L</t>
  </si>
  <si>
    <r>
      <t xml:space="preserve">GROUP No:  </t>
    </r>
    <r>
      <rPr>
        <b/>
        <sz val="16"/>
        <rFont val="Calibri"/>
        <family val="2"/>
        <charset val="204"/>
        <scheme val="minor"/>
      </rPr>
      <t>I</t>
    </r>
  </si>
  <si>
    <r>
      <t xml:space="preserve">GROUP No:  </t>
    </r>
    <r>
      <rPr>
        <b/>
        <sz val="16"/>
        <rFont val="Calibri"/>
        <family val="2"/>
        <charset val="204"/>
        <scheme val="minor"/>
      </rPr>
      <t>II</t>
    </r>
  </si>
  <si>
    <r>
      <t xml:space="preserve">GROUP No:  </t>
    </r>
    <r>
      <rPr>
        <b/>
        <sz val="16"/>
        <rFont val="Calibri"/>
        <family val="2"/>
        <charset val="204"/>
        <scheme val="minor"/>
      </rPr>
      <t>III</t>
    </r>
  </si>
  <si>
    <r>
      <t xml:space="preserve">GROUP No:  </t>
    </r>
    <r>
      <rPr>
        <b/>
        <sz val="16"/>
        <rFont val="Calibri"/>
        <family val="2"/>
        <charset val="204"/>
        <scheme val="minor"/>
      </rPr>
      <t>IV</t>
    </r>
  </si>
  <si>
    <r>
      <t xml:space="preserve">GROUP No:  </t>
    </r>
    <r>
      <rPr>
        <b/>
        <sz val="16"/>
        <rFont val="Calibri"/>
        <family val="2"/>
        <charset val="204"/>
        <scheme val="minor"/>
      </rPr>
      <t>V</t>
    </r>
  </si>
  <si>
    <r>
      <t xml:space="preserve">GROUP No:  </t>
    </r>
    <r>
      <rPr>
        <b/>
        <sz val="16"/>
        <rFont val="Calibri"/>
        <family val="2"/>
        <charset val="204"/>
        <scheme val="minor"/>
      </rPr>
      <t>VI</t>
    </r>
  </si>
  <si>
    <r>
      <t xml:space="preserve">GROUP No:  </t>
    </r>
    <r>
      <rPr>
        <b/>
        <sz val="16"/>
        <rFont val="Calibri"/>
        <family val="2"/>
        <charset val="204"/>
        <scheme val="minor"/>
      </rPr>
      <t>VII</t>
    </r>
  </si>
  <si>
    <r>
      <t xml:space="preserve">GROUP No:  </t>
    </r>
    <r>
      <rPr>
        <b/>
        <sz val="16"/>
        <rFont val="Calibri"/>
        <family val="2"/>
        <charset val="204"/>
        <scheme val="minor"/>
      </rPr>
      <t>VIII</t>
    </r>
  </si>
  <si>
    <t>GROUP XVII</t>
  </si>
  <si>
    <t>GROUP XVIII</t>
  </si>
  <si>
    <t>GROUP XIX</t>
  </si>
  <si>
    <t>GROUP XX</t>
  </si>
  <si>
    <t>GROUP XXI</t>
  </si>
  <si>
    <t>GROUP XXII</t>
  </si>
  <si>
    <t>GROUP XXIII</t>
  </si>
  <si>
    <t>GROUP XXIV</t>
  </si>
  <si>
    <t>XVII-1</t>
  </si>
  <si>
    <t>XVII-2</t>
  </si>
  <si>
    <t>XVIII-1</t>
  </si>
  <si>
    <t>XVIII-2</t>
  </si>
  <si>
    <t>XIX-1</t>
  </si>
  <si>
    <t>XIX-2</t>
  </si>
  <si>
    <t>XX-1</t>
  </si>
  <si>
    <t>XX-2</t>
  </si>
  <si>
    <t>XXI-1</t>
  </si>
  <si>
    <t>XXI-2</t>
  </si>
  <si>
    <t>XXII-1</t>
  </si>
  <si>
    <t>XXII-2</t>
  </si>
  <si>
    <t>XXIII-1</t>
  </si>
  <si>
    <t>XXIII-2</t>
  </si>
  <si>
    <t>XXIV-1</t>
  </si>
  <si>
    <t>XXIV-2</t>
  </si>
  <si>
    <t>PARTICIPANTS</t>
  </si>
  <si>
    <t>COUNTRY/ТЕАМ</t>
  </si>
  <si>
    <t>GROUPS</t>
  </si>
  <si>
    <t>P</t>
  </si>
  <si>
    <t>QUALIFEID</t>
  </si>
  <si>
    <t>ID</t>
  </si>
  <si>
    <t>Натпреварувач</t>
  </si>
  <si>
    <t>Екипа</t>
  </si>
  <si>
    <t>Живко Апостолоски</t>
  </si>
  <si>
    <t>Вардар</t>
  </si>
  <si>
    <t>Филе Матевски</t>
  </si>
  <si>
    <t>Маријан Павиќ</t>
  </si>
  <si>
    <t>Ненад Бошев</t>
  </si>
  <si>
    <t>Кристијан Станојковски</t>
  </si>
  <si>
    <t>Александар Рикалоски</t>
  </si>
  <si>
    <t>Младост 96</t>
  </si>
  <si>
    <t>Петар Костовски</t>
  </si>
  <si>
    <t>Андреј Лашкоски</t>
  </si>
  <si>
    <t>Марио Апостолоски</t>
  </si>
  <si>
    <t>Лука Огненоски</t>
  </si>
  <si>
    <t>Бранислав Миленковиќ</t>
  </si>
  <si>
    <t>Бобан Лашкоски</t>
  </si>
  <si>
    <t>Иван Танески</t>
  </si>
  <si>
    <t>Наум Наумоски</t>
  </si>
  <si>
    <t>Камелија Стојческа</t>
  </si>
  <si>
    <t>Филип Јанчески</t>
  </si>
  <si>
    <t>Никола Здравески</t>
  </si>
  <si>
    <t>Давид Богданоски</t>
  </si>
  <si>
    <t>Марко Стојаноски</t>
  </si>
  <si>
    <t>Димитар Мијајлески</t>
  </si>
  <si>
    <t>Тамара Глигуроска</t>
  </si>
  <si>
    <t>Давид Здравески</t>
  </si>
  <si>
    <t>Давор Матракоски</t>
  </si>
  <si>
    <t>Николче Стојановски</t>
  </si>
  <si>
    <t xml:space="preserve">Дејан Оцокољиќ </t>
  </si>
  <si>
    <t>Александар Штаргоски</t>
  </si>
  <si>
    <t xml:space="preserve">Зоран Јованоски </t>
  </si>
  <si>
    <t xml:space="preserve">Ѓоко Јочкоски </t>
  </si>
  <si>
    <t>Никола Вучковиќ</t>
  </si>
  <si>
    <t>Сашо Стојановски</t>
  </si>
  <si>
    <t>Христијан Јованов</t>
  </si>
  <si>
    <t>Горјан Никифоровски</t>
  </si>
  <si>
    <t>Живко Петрески</t>
  </si>
  <si>
    <t>Александар Петрески</t>
  </si>
  <si>
    <t>Дарко Пандевски</t>
  </si>
  <si>
    <t>Дарко Дуридански</t>
  </si>
  <si>
    <t>Марко Вучковиќ</t>
  </si>
  <si>
    <t>Ѓорѓи Томовски</t>
  </si>
  <si>
    <t>Масимо Гически</t>
  </si>
  <si>
    <t>Слободан Јанев</t>
  </si>
  <si>
    <t>Андреј Стојановски</t>
  </si>
  <si>
    <t>Гоце Димоски</t>
  </si>
  <si>
    <t>Радовиш</t>
  </si>
  <si>
    <t>Венко Стојанов</t>
  </si>
  <si>
    <t>Милчо Чачаров</t>
  </si>
  <si>
    <t>Саре Сарафилоски</t>
  </si>
  <si>
    <t>Марјан Крстев</t>
  </si>
  <si>
    <t>Слободан Грковски</t>
  </si>
  <si>
    <t>Мирослав Симиќ</t>
  </si>
  <si>
    <t>Ристо Темелков</t>
  </si>
  <si>
    <t>Роберт Михајловски</t>
  </si>
  <si>
    <t>Ване Барбареев</t>
  </si>
  <si>
    <t>Кирил Барбареев</t>
  </si>
  <si>
    <t>Филип Кангалов</t>
  </si>
  <si>
    <t>Игор Саздов</t>
  </si>
  <si>
    <t>Дамјан Бигорски</t>
  </si>
  <si>
    <t>Трајче Барбареев</t>
  </si>
  <si>
    <t>Борјана Динушева</t>
  </si>
  <si>
    <t>Ана Ѓорѓиева</t>
  </si>
  <si>
    <t>Бојана Кангалова</t>
  </si>
  <si>
    <t>Вероника Барбареева</t>
  </si>
  <si>
    <t>Сашко Богатинов</t>
  </si>
  <si>
    <t>Филип Младеновски</t>
  </si>
  <si>
    <t>Александар Кралев</t>
  </si>
  <si>
    <t>Дамјан Стојчев</t>
  </si>
  <si>
    <t>Лука Стојчев</t>
  </si>
  <si>
    <t>Зоран Димитријевски</t>
  </si>
  <si>
    <t>Мила Штркова</t>
  </si>
  <si>
    <t>Иван Богатинов</t>
  </si>
  <si>
    <t>Вили Ангелов</t>
  </si>
  <si>
    <t>Ване Трајковски</t>
  </si>
  <si>
    <t>Војо Младеновиќ</t>
  </si>
  <si>
    <t>Ангел Симовски</t>
  </si>
  <si>
    <t>Деан Тодоров</t>
  </si>
  <si>
    <t>Дебар Маало</t>
  </si>
  <si>
    <t>Војдан Тодоров</t>
  </si>
  <si>
    <t>Јован Тодоров</t>
  </si>
  <si>
    <t>Игор Николовски</t>
  </si>
  <si>
    <t>Боро Варошлија</t>
  </si>
  <si>
    <t>Милорад Трајков</t>
  </si>
  <si>
    <t>Зоран Христов</t>
  </si>
  <si>
    <t>Кочани</t>
  </si>
  <si>
    <t>Сашко Тодосиев</t>
  </si>
  <si>
    <t>Ѓорѓи Христов</t>
  </si>
  <si>
    <t>Славко Ефремов</t>
  </si>
  <si>
    <t>Благој Димов</t>
  </si>
  <si>
    <t>Влатко Паунов</t>
  </si>
  <si>
    <t>Марјанчо Митевски</t>
  </si>
  <si>
    <t>Мартин Стаменковски</t>
  </si>
  <si>
    <t>Крива Паланка 2007</t>
  </si>
  <si>
    <t xml:space="preserve">Филип Koстадиновски </t>
  </si>
  <si>
    <t xml:space="preserve">Игор Koстадиновски </t>
  </si>
  <si>
    <t>Игор Јовановски</t>
  </si>
  <si>
    <t>Петар Митков</t>
  </si>
  <si>
    <t>Мики Петковски</t>
  </si>
  <si>
    <t>Симе Стефановски</t>
  </si>
  <si>
    <t>Андреја Станојковски</t>
  </si>
  <si>
    <t>Тоше Гроздановски</t>
  </si>
  <si>
    <t>Томе Ангеловски</t>
  </si>
  <si>
    <t>Благој Бошевски</t>
  </si>
  <si>
    <t>Александар Нолевски</t>
  </si>
  <si>
    <t>Анто Андријаниќ</t>
  </si>
  <si>
    <t xml:space="preserve">Даниел Главевски Зхоу </t>
  </si>
  <si>
    <t>Зоран Трајковски</t>
  </si>
  <si>
    <t>Филип Терзиовски</t>
  </si>
  <si>
    <t>Љупчо Јордановски</t>
  </si>
  <si>
    <t>Бојан Богдановски</t>
  </si>
  <si>
    <t>Баки Тасим</t>
  </si>
  <si>
    <t>Методиј Бужаровски</t>
  </si>
  <si>
    <t>Никола Поповски</t>
  </si>
  <si>
    <t>Робертино Попоски</t>
  </si>
  <si>
    <t>Емил Поповски</t>
  </si>
  <si>
    <t>Перо Дејкоски</t>
  </si>
  <si>
    <t>Енѓелуш Бајрами</t>
  </si>
  <si>
    <t>Гоце Тошески</t>
  </si>
  <si>
    <t>Пеце Јованоски</t>
  </si>
  <si>
    <t>Мартин Калески</t>
  </si>
  <si>
    <t>Методија Иваноски</t>
  </si>
  <si>
    <t>Миле Митрески</t>
  </si>
  <si>
    <t>Милош Миленкович</t>
  </si>
  <si>
    <t>Димитрие Жоговски</t>
  </si>
  <si>
    <t>Сашо Љамов</t>
  </si>
  <si>
    <t>Борис Секулов</t>
  </si>
  <si>
    <t>Астраион</t>
  </si>
  <si>
    <t>Томе Милев</t>
  </si>
  <si>
    <t>Филип Атанасов</t>
  </si>
  <si>
    <t>Ивана Иванова</t>
  </si>
  <si>
    <t>Ангела Атанасова</t>
  </si>
  <si>
    <t>Верица Преметарова</t>
  </si>
  <si>
    <t>Гордана Вангелова</t>
  </si>
  <si>
    <t>Александра Томова</t>
  </si>
  <si>
    <t>Славе Југовски</t>
  </si>
  <si>
    <t>Јован Ковачовски</t>
  </si>
  <si>
    <t>Берово</t>
  </si>
  <si>
    <t>Изабела Ковачовска</t>
  </si>
  <si>
    <t>Панче Здравков</t>
  </si>
  <si>
    <t>Горан Кракутовски</t>
  </si>
  <si>
    <t>Љупчо Видински</t>
  </si>
  <si>
    <t>Антонио Аврамски</t>
  </si>
  <si>
    <t>Димитар Муцунски</t>
  </si>
  <si>
    <t>Андреј Петрушев</t>
  </si>
  <si>
    <t>Горан Петрушев</t>
  </si>
  <si>
    <t>Сара Чипевска</t>
  </si>
  <si>
    <t>Михаела Чипевска</t>
  </si>
  <si>
    <t>Бојан Александровски</t>
  </si>
  <si>
    <t>Дејан Калаџиски</t>
  </si>
  <si>
    <t>Евгенија Пармачка</t>
  </si>
  <si>
    <t>Андреј Печински</t>
  </si>
  <si>
    <t>Ангел Гриовски</t>
  </si>
  <si>
    <t>Александар Мирчовски</t>
  </si>
  <si>
    <t>Милан Тасевски</t>
  </si>
  <si>
    <t>Дејвид Костадиновски</t>
  </si>
  <si>
    <t>Леонид Гошев</t>
  </si>
  <si>
    <t xml:space="preserve">Даниел Атанасов </t>
  </si>
  <si>
    <t xml:space="preserve">Петар Мицов </t>
  </si>
  <si>
    <t xml:space="preserve">Лука Серафимовски </t>
  </si>
  <si>
    <t xml:space="preserve">Антонио Пецов </t>
  </si>
  <si>
    <t xml:space="preserve">Бојан Јованов </t>
  </si>
  <si>
    <t>Билјана Младенова</t>
  </si>
  <si>
    <t>Дијана Ристовска</t>
  </si>
  <si>
    <t>Добринка Сотирова</t>
  </si>
  <si>
    <t>Јована Гркова</t>
  </si>
  <si>
    <t>Цветанка Камчевска</t>
  </si>
  <si>
    <t>Александар Стојанов</t>
  </si>
  <si>
    <t>Мартин Гогов</t>
  </si>
  <si>
    <t>Андре Давчев</t>
  </si>
  <si>
    <t>Филип Арсовски</t>
  </si>
  <si>
    <t>Зоран Тоневски</t>
  </si>
  <si>
    <t>Игорче Петровски</t>
  </si>
  <si>
    <t>Дејан Илиевски</t>
  </si>
  <si>
    <t>Јовица Бадиковски</t>
  </si>
  <si>
    <t>Антонио Крстевски</t>
  </si>
  <si>
    <t>Крива Паланка</t>
  </si>
  <si>
    <t>Александар Јакимовски</t>
  </si>
  <si>
    <t>Дејвид Пешовски</t>
  </si>
  <si>
    <t>Јорданчо Миневски</t>
  </si>
  <si>
    <t>Ана Стојановска</t>
  </si>
  <si>
    <t>Деспина Ристовска</t>
  </si>
  <si>
    <t>Николина Дојчиновска</t>
  </si>
  <si>
    <t>Никола Дојчиновски</t>
  </si>
  <si>
    <t>Teодор Волкановски</t>
  </si>
  <si>
    <t>Крушево</t>
  </si>
  <si>
    <t>Иле Јованоски</t>
  </si>
  <si>
    <t>Нико Доага</t>
  </si>
  <si>
    <t>Сотир Габелоски</t>
  </si>
  <si>
    <t>Васе Богоеска</t>
  </si>
  <si>
    <t>Фани Јованоска</t>
  </si>
  <si>
    <t>Софија Хасану</t>
  </si>
  <si>
    <t>Емилија Марковска</t>
  </si>
  <si>
    <t>Благица Ристеска</t>
  </si>
  <si>
    <t>Страшко Коцевски</t>
  </si>
  <si>
    <t>Куманово</t>
  </si>
  <si>
    <t>Сашо Димковски</t>
  </si>
  <si>
    <t>Давор Стојановски</t>
  </si>
  <si>
    <t>Игор Маневски</t>
  </si>
  <si>
    <t>Слободан Јаневски</t>
  </si>
  <si>
    <t>Стефан Станковски</t>
  </si>
  <si>
    <t>Андреј Васевски</t>
  </si>
  <si>
    <t>Ведран Рангелов</t>
  </si>
  <si>
    <t>Гого Нешковски</t>
  </si>
  <si>
    <t>Лука Дворник</t>
  </si>
  <si>
    <t>Рисови</t>
  </si>
  <si>
    <t>Мемет Сулејмани</t>
  </si>
  <si>
    <t>Марија Стојановска</t>
  </si>
  <si>
    <t>Никола Ѓурчевски</t>
  </si>
  <si>
    <t>Филип Милковски</t>
  </si>
  <si>
    <t>Давид Иванов</t>
  </si>
  <si>
    <t>Ива Саздовска</t>
  </si>
  <si>
    <t>Милан Петрески</t>
  </si>
  <si>
    <t>Милан Додевски</t>
  </si>
  <si>
    <t>Ана Марија Димитрова</t>
  </si>
  <si>
    <t>Ива Димитриевска</t>
  </si>
  <si>
    <t>Бојана Михајловска</t>
  </si>
  <si>
    <t>Стефчо Ристовски</t>
  </si>
  <si>
    <t>Саса</t>
  </si>
  <si>
    <t>Бобан Спасевски</t>
  </si>
  <si>
    <t>Гоце Стојановски</t>
  </si>
  <si>
    <t>Иван Крстевски</t>
  </si>
  <si>
    <t>Перо Веселиновски</t>
  </si>
  <si>
    <t>Тодор Барабановски</t>
  </si>
  <si>
    <t>Бранко Илишев</t>
  </si>
  <si>
    <t>Иван Изов</t>
  </si>
  <si>
    <t>Делистан Мустафов</t>
  </si>
  <si>
    <t>Кенан Асанов</t>
  </si>
  <si>
    <t>Танер Мамишев</t>
  </si>
  <si>
    <t>Ивана Ѓеорѓиева</t>
  </si>
  <si>
    <t>Елена Ѓеорѓиева</t>
  </si>
  <si>
    <t>Марија Бабулова</t>
  </si>
  <si>
    <t>Ивана Маркова</t>
  </si>
  <si>
    <t>Студент</t>
  </si>
  <si>
    <t>Александар Арсов</t>
  </si>
  <si>
    <t>Горазд Ристовски</t>
  </si>
  <si>
    <t>Марјан Аврамовски</t>
  </si>
  <si>
    <t>Часлав Илиев</t>
  </si>
  <si>
    <t>Илми Насуф</t>
  </si>
  <si>
    <t>Енрико Бељур</t>
  </si>
  <si>
    <t>Мартин Мустафа</t>
  </si>
  <si>
    <t>Даниел Идриз</t>
  </si>
  <si>
    <t>Матеја Франовски</t>
  </si>
  <si>
    <t>Стефан Симеонов</t>
  </si>
  <si>
    <t>Борјан Цветковски</t>
  </si>
  <si>
    <t>Златко Крстевски</t>
  </si>
  <si>
    <t>Хепи</t>
  </si>
  <si>
    <t>Игор Тодосиев</t>
  </si>
  <si>
    <t>Љупчо Стаменков</t>
  </si>
  <si>
    <t>Костадинчо Атанасов</t>
  </si>
  <si>
    <t>Тоше Стојановски</t>
  </si>
  <si>
    <t>Борче Талевски</t>
  </si>
  <si>
    <t>Кирил Тасевски</t>
  </si>
  <si>
    <t>Тоде Ристов</t>
  </si>
  <si>
    <t>Кристијан Петковиќ</t>
  </si>
  <si>
    <t>Горан Колевски</t>
  </si>
  <si>
    <t>Менде Јовановски</t>
  </si>
  <si>
    <t>Николче Видоевски</t>
  </si>
  <si>
    <t>Лука Тодоровски</t>
  </si>
  <si>
    <t>Антонио Вељановски</t>
  </si>
  <si>
    <t>Марко Лозановски</t>
  </si>
  <si>
    <t>Фадил Мемиќ</t>
  </si>
  <si>
    <t>Патриоти</t>
  </si>
  <si>
    <t>Тони Андревски</t>
  </si>
  <si>
    <t>Амар Балтиќ</t>
  </si>
  <si>
    <t xml:space="preserve">Алтај Дурмиш </t>
  </si>
  <si>
    <t>Јохан Идриз</t>
  </si>
  <si>
    <t xml:space="preserve">Рамондо Јашар </t>
  </si>
  <si>
    <t>Орнела Салимовска</t>
  </si>
  <si>
    <t>Елез Бајрам</t>
  </si>
  <si>
    <t>Касум Бекир</t>
  </si>
  <si>
    <t>Шабан Зумберов</t>
  </si>
  <si>
    <t>Шевкет Зијади</t>
  </si>
  <si>
    <t>Џасмир Фејзула</t>
  </si>
  <si>
    <t>Судахан Умер</t>
  </si>
  <si>
    <t xml:space="preserve">Иво Мартиноски </t>
  </si>
  <si>
    <t xml:space="preserve">Славчо Спасеноски </t>
  </si>
  <si>
    <t xml:space="preserve">Стрезо Јованоски </t>
  </si>
  <si>
    <t>Доријан Трајкоски</t>
  </si>
  <si>
    <t>Иринеј Трајкоски</t>
  </si>
  <si>
    <t>No</t>
  </si>
  <si>
    <t>Александар Ацевски</t>
  </si>
  <si>
    <t>Сеад Балтиќ</t>
  </si>
  <si>
    <t>Ѓорѓиј Секулоски</t>
  </si>
  <si>
    <t>Петар Костоски</t>
  </si>
  <si>
    <t>Умут Алиев</t>
  </si>
  <si>
    <t>Давид Јоноски</t>
  </si>
  <si>
    <t>Ангел Алексоски</t>
  </si>
  <si>
    <t>Кристијан Киров</t>
  </si>
  <si>
    <t>Марија Котеска</t>
  </si>
  <si>
    <t>Кирил Мукаетов</t>
  </si>
  <si>
    <t>Иван Милков</t>
  </si>
  <si>
    <t>Димитар Баџаков</t>
  </si>
  <si>
    <t>Матеја Смолиќ</t>
  </si>
  <si>
    <t>Сашо Смолиќ</t>
  </si>
  <si>
    <t>RANKING</t>
  </si>
  <si>
    <t>Зоран Нешкевски</t>
  </si>
  <si>
    <t>Мартин Нешкоски</t>
  </si>
  <si>
    <t>Сара А.Стојановска</t>
  </si>
  <si>
    <t>Сара С.Стојановска</t>
  </si>
  <si>
    <t xml:space="preserve">Рубинчо Ристески </t>
  </si>
  <si>
    <t xml:space="preserve">Христијан Јовановски </t>
  </si>
  <si>
    <t xml:space="preserve">Раиф Рустемовски </t>
  </si>
  <si>
    <t xml:space="preserve">Теодор Кировски </t>
  </si>
  <si>
    <r>
      <t xml:space="preserve">GROUP No:  </t>
    </r>
    <r>
      <rPr>
        <b/>
        <sz val="16"/>
        <rFont val="Calibri"/>
        <family val="2"/>
        <charset val="204"/>
        <scheme val="minor"/>
      </rPr>
      <t>IX</t>
    </r>
  </si>
  <si>
    <r>
      <t xml:space="preserve">GROUP No:  </t>
    </r>
    <r>
      <rPr>
        <b/>
        <sz val="16"/>
        <rFont val="Calibri"/>
        <family val="2"/>
        <charset val="204"/>
        <scheme val="minor"/>
      </rPr>
      <t>X</t>
    </r>
  </si>
  <si>
    <r>
      <t xml:space="preserve">GROUP No:  </t>
    </r>
    <r>
      <rPr>
        <b/>
        <sz val="16"/>
        <rFont val="Calibri"/>
        <family val="2"/>
        <charset val="204"/>
        <scheme val="minor"/>
      </rPr>
      <t>XI</t>
    </r>
  </si>
  <si>
    <r>
      <t xml:space="preserve">GROUP No:  </t>
    </r>
    <r>
      <rPr>
        <b/>
        <sz val="16"/>
        <rFont val="Calibri"/>
        <family val="2"/>
        <charset val="204"/>
        <scheme val="minor"/>
      </rPr>
      <t>XII</t>
    </r>
  </si>
  <si>
    <r>
      <t xml:space="preserve">GROUP No:  </t>
    </r>
    <r>
      <rPr>
        <b/>
        <sz val="16"/>
        <rFont val="Calibri"/>
        <family val="2"/>
        <charset val="204"/>
        <scheme val="minor"/>
      </rPr>
      <t>XIII</t>
    </r>
  </si>
  <si>
    <r>
      <t xml:space="preserve">GROUP No:  </t>
    </r>
    <r>
      <rPr>
        <b/>
        <sz val="16"/>
        <rFont val="Calibri"/>
        <family val="2"/>
        <charset val="204"/>
        <scheme val="minor"/>
      </rPr>
      <t>XIV</t>
    </r>
  </si>
  <si>
    <r>
      <t xml:space="preserve">GROUP No:  </t>
    </r>
    <r>
      <rPr>
        <b/>
        <sz val="16"/>
        <rFont val="Calibri"/>
        <family val="2"/>
        <charset val="204"/>
        <scheme val="minor"/>
      </rPr>
      <t>XV</t>
    </r>
  </si>
  <si>
    <r>
      <t xml:space="preserve">GROUP No:  </t>
    </r>
    <r>
      <rPr>
        <b/>
        <sz val="16"/>
        <rFont val="Calibri"/>
        <family val="2"/>
        <charset val="204"/>
        <scheme val="minor"/>
      </rPr>
      <t>XVI</t>
    </r>
  </si>
  <si>
    <t>Павле Милошевски</t>
  </si>
  <si>
    <t>Васко Манасијески</t>
  </si>
  <si>
    <t>Филип Ангела</t>
  </si>
  <si>
    <t>Јован Станковски</t>
  </si>
  <si>
    <t>Оран Искендер</t>
  </si>
  <si>
    <t>Рикардо Бељур</t>
  </si>
  <si>
    <t>Сафет Ќамил</t>
  </si>
  <si>
    <t>Сефо Мурат</t>
  </si>
  <si>
    <t>Давид Давитковски</t>
  </si>
  <si>
    <t>Аднан Сулејман</t>
  </si>
  <si>
    <t>Милаим Мустафа</t>
  </si>
  <si>
    <t>Исеин Латиг</t>
  </si>
  <si>
    <t>Џеват Селимовски</t>
  </si>
  <si>
    <t>Вецко Соколовски</t>
  </si>
  <si>
    <t>Дарио Веселиновски</t>
  </si>
  <si>
    <t>Давид Ангеловски</t>
  </si>
  <si>
    <t>Ерик Арсов</t>
  </si>
  <si>
    <t>Гоце Ивановски</t>
  </si>
  <si>
    <t>Христијан Стојковски</t>
  </si>
  <si>
    <t>Лука Стојановски</t>
  </si>
  <si>
    <t>Лука Величковски</t>
  </si>
  <si>
    <t>Михаил Милковски</t>
  </si>
  <si>
    <t>Мимоза Стојковска</t>
  </si>
  <si>
    <t>Симона Ангеловска</t>
  </si>
  <si>
    <t>Тоше Анастасовски</t>
  </si>
  <si>
    <t>Виктор Ѓорѓиевски</t>
  </si>
  <si>
    <t>Димитар Арсов</t>
  </si>
  <si>
    <t>Ина Николовска</t>
  </si>
  <si>
    <t>Павел Јосимовски</t>
  </si>
  <si>
    <t>Јован Јосимовски</t>
  </si>
  <si>
    <t>Јована Стаменковска</t>
  </si>
  <si>
    <t>Лука Стаменковски</t>
  </si>
  <si>
    <t>Ева Јакимовска</t>
  </si>
  <si>
    <t>Јован Коминивски</t>
  </si>
  <si>
    <t>Даниел Ѓокановски</t>
  </si>
  <si>
    <t>Ангела Алексовска</t>
  </si>
  <si>
    <t>Михаел Станковски</t>
  </si>
  <si>
    <t>Никола Марковски</t>
  </si>
  <si>
    <t>Стефан Костадиновиќ</t>
  </si>
  <si>
    <t>Ивица Кондев</t>
  </si>
  <si>
    <t>Моника Стајковска</t>
  </si>
  <si>
    <t>Кристијан Џалевски</t>
  </si>
  <si>
    <t>Сара Ризовска</t>
  </si>
  <si>
    <t>Александар Перовски</t>
  </si>
  <si>
    <t>Илија Ризовски</t>
  </si>
  <si>
    <t>Ристе Боболински</t>
  </si>
  <si>
    <t>Александар Гапковски</t>
  </si>
  <si>
    <t>Георгиј Стојаноски</t>
  </si>
  <si>
    <t>Михаил Стојаноски</t>
  </si>
  <si>
    <t>Јаков Стојаноски</t>
  </si>
  <si>
    <t>Кристијан Каламадевски</t>
  </si>
  <si>
    <t>Александар Демјански</t>
  </si>
  <si>
    <t>Благица Печинска</t>
  </si>
  <si>
    <t>Бојан Мустачки</t>
  </si>
  <si>
    <t>Александар Печински</t>
  </si>
  <si>
    <t>Атанас Вуксанов</t>
  </si>
  <si>
    <t>Леонарда Ковачовска</t>
  </si>
  <si>
    <t>Андреј Самарџиски</t>
  </si>
  <si>
    <t>Леонид Гидалов</t>
  </si>
  <si>
    <t>Лена Гидалова</t>
  </si>
  <si>
    <t>Горан Тиловски</t>
  </si>
  <si>
    <t>Ненад Тиловски</t>
  </si>
  <si>
    <t>Јелена Јокиќ</t>
  </si>
  <si>
    <t xml:space="preserve">Мила Саздовска </t>
  </si>
  <si>
    <t>Кристијан Јаковчевски</t>
  </si>
  <si>
    <t>Димитар Петровски</t>
  </si>
  <si>
    <t>Томи Јованов</t>
  </si>
  <si>
    <t>Сара Зафировска</t>
  </si>
  <si>
    <t>Петар Јуришиќ</t>
  </si>
  <si>
    <t>Матеј Мајсторски</t>
  </si>
  <si>
    <t>Влатко Гурев</t>
  </si>
  <si>
    <t>Петар Мукаетов</t>
  </si>
  <si>
    <t>Ѓорѓе Бораниев</t>
  </si>
  <si>
    <t>Катарина Лаура Михајлов</t>
  </si>
  <si>
    <t>Ненад Диниќ</t>
  </si>
  <si>
    <t>Филип Алавантијоски</t>
  </si>
  <si>
    <t>прв носител 1</t>
  </si>
  <si>
    <t>втор носител 3</t>
  </si>
  <si>
    <t>3,4 носител 5,7</t>
  </si>
  <si>
    <t>5,6,7,8 носител</t>
  </si>
  <si>
    <t>9,10,11,12 носител</t>
  </si>
  <si>
    <t>1 носител</t>
  </si>
  <si>
    <t>3,4 носител</t>
  </si>
  <si>
    <t>9,10 носител</t>
  </si>
  <si>
    <t>Трајче Икономов</t>
  </si>
  <si>
    <t>Марио Доневски</t>
  </si>
  <si>
    <t>Пелагонија</t>
  </si>
  <si>
    <t>Алeксандар Марковиќ</t>
  </si>
  <si>
    <t>Драган Шкоф</t>
  </si>
  <si>
    <t>Панче Арсов</t>
  </si>
  <si>
    <t>Петар Кочомилески</t>
  </si>
  <si>
    <t>Благој Богатинов</t>
  </si>
  <si>
    <t>Анета Станковска</t>
  </si>
  <si>
    <t>Кристијан Бирдевски</t>
  </si>
  <si>
    <t>Давид Бирдевски</t>
  </si>
  <si>
    <t>Горан Дишковски</t>
  </si>
  <si>
    <t>Ален Балтиќ</t>
  </si>
  <si>
    <t>Атанас Ципушев</t>
  </si>
  <si>
    <t>Катерина Даова</t>
  </si>
  <si>
    <t>Дарко Мирчевски</t>
  </si>
  <si>
    <t>Бени Џеладин</t>
  </si>
  <si>
    <t>Исеин Латив</t>
  </si>
  <si>
    <t>Андреј Анџиев</t>
  </si>
  <si>
    <t>Трајче Маркоски</t>
  </si>
  <si>
    <t>Глигор Доневски</t>
  </si>
  <si>
    <t>Борис Христов</t>
  </si>
  <si>
    <t>Кристијан Митевски</t>
  </si>
  <si>
    <t>Алекс Андов</t>
  </si>
  <si>
    <t>Рамадан Алим</t>
  </si>
  <si>
    <t>Амир Ибраими</t>
  </si>
  <si>
    <t>Роберт Стаменковски</t>
  </si>
  <si>
    <t>Марко Ложаноски</t>
  </si>
  <si>
    <t>Даниел Маркоски</t>
  </si>
  <si>
    <t>Трајан Ѓурчиноски</t>
  </si>
  <si>
    <t>Давор Поповски</t>
  </si>
  <si>
    <t>Кан Груби</t>
  </si>
  <si>
    <t>Иван Атанасов</t>
  </si>
  <si>
    <t>Верица Целески</t>
  </si>
  <si>
    <t>Ани Андреева</t>
  </si>
  <si>
    <t>Добри Думевски</t>
  </si>
  <si>
    <t>Иван Момировски</t>
  </si>
  <si>
    <t>Ефстатиос Стаматиоу</t>
  </si>
  <si>
    <t>Никола Арсовски</t>
  </si>
  <si>
    <t>Љупчо Треновски</t>
  </si>
  <si>
    <t>Илија Пашовски</t>
  </si>
  <si>
    <t>Сара Јанева</t>
  </si>
  <si>
    <t>Бранимир Кубелка</t>
  </si>
  <si>
    <t>Усеин Елезовиќ</t>
  </si>
  <si>
    <t>Христијан Михајлоски</t>
  </si>
  <si>
    <t>Коста Нане</t>
  </si>
  <si>
    <t>Љубица Смилеска</t>
  </si>
  <si>
    <t>Ненад Матевски</t>
  </si>
  <si>
    <t>Никола Ципушев</t>
  </si>
  <si>
    <t>Томе Петков</t>
  </si>
  <si>
    <t>Илче Јовановски</t>
  </si>
  <si>
    <t>Александар Петковски</t>
  </si>
  <si>
    <t>Ана Смолиќ</t>
  </si>
  <si>
    <t>Калина Георгиевска</t>
  </si>
  <si>
    <t>Кристијан Митев</t>
  </si>
  <si>
    <t>Филип Здравковски</t>
  </si>
  <si>
    <t>Теодора Наумоска</t>
  </si>
  <si>
    <t>SEN</t>
  </si>
  <si>
    <t>U-21</t>
  </si>
  <si>
    <t>U-15</t>
  </si>
  <si>
    <t>U-18</t>
  </si>
  <si>
    <t>U-12</t>
  </si>
  <si>
    <t>CATEGORY</t>
  </si>
  <si>
    <t>прв носител</t>
  </si>
  <si>
    <t>втор носител</t>
  </si>
  <si>
    <t>трет носител</t>
  </si>
  <si>
    <t>четврт носител</t>
  </si>
  <si>
    <t>Второпласираните во група се ждребаат во спротивниот дел од ждребот каде што се наоѓа првопласираниот од истата група</t>
  </si>
  <si>
    <t>1 носител (1)</t>
  </si>
  <si>
    <t>13,14,15,16 носител (25,27,29,31)</t>
  </si>
  <si>
    <t>9,10,11,12 носител (17,19,21,23)</t>
  </si>
  <si>
    <t>5,6,7,8 носител(9,11,13,15)</t>
  </si>
  <si>
    <t>3/4 носител (5,7)</t>
  </si>
  <si>
    <t>2 носител (3)</t>
  </si>
  <si>
    <t>9,11,13,15</t>
  </si>
  <si>
    <t>Марко Сирачевски</t>
  </si>
  <si>
    <t>Давид Треновски</t>
  </si>
  <si>
    <t>Сара Бугариновска</t>
  </si>
  <si>
    <t>Мила Гулеска</t>
  </si>
  <si>
    <t>Христијан Мазаров</t>
  </si>
  <si>
    <t>Бојана Ѓузелова</t>
  </si>
  <si>
    <t>Петар Димитковски</t>
  </si>
  <si>
    <t>Сара Чабуковска</t>
  </si>
  <si>
    <t>Сашко Костовски</t>
  </si>
  <si>
    <t>Бојан Ќурчиски</t>
  </si>
  <si>
    <t>Андреј Вуксанов</t>
  </si>
  <si>
    <t>Драги Станбулиски</t>
  </si>
  <si>
    <t>Алексија Китански</t>
  </si>
  <si>
    <t>Петар Кратевски</t>
  </si>
  <si>
    <t>Викторија Сасанска</t>
  </si>
  <si>
    <t>Душан Каликов</t>
  </si>
  <si>
    <t>Матеј Стаменковски</t>
  </si>
  <si>
    <t>Цветанка Стојчевска</t>
  </si>
  <si>
    <t>Верица Јанкуловска</t>
  </si>
  <si>
    <t>Елена Марковска</t>
  </si>
  <si>
    <t>Амелиа Николов</t>
  </si>
  <si>
    <t>Пелистер</t>
  </si>
  <si>
    <t>Дина Кучевиќ Колевска</t>
  </si>
  <si>
    <t>Михаил Стојанов</t>
  </si>
  <si>
    <t>Андреј Величков</t>
  </si>
  <si>
    <t>Марија Величкова</t>
  </si>
  <si>
    <t>Андреј Апостолов</t>
  </si>
  <si>
    <t>Виктор Глушков</t>
  </si>
  <si>
    <t>Мартин Ристески</t>
  </si>
  <si>
    <t>Леон Апостолов</t>
  </si>
  <si>
    <t>Матеј Стојанов</t>
  </si>
  <si>
    <t>Лука Стојанов</t>
  </si>
  <si>
    <t xml:space="preserve">Петар Ципушев </t>
  </si>
  <si>
    <t>Теодор Евтимов</t>
  </si>
  <si>
    <t>Леонид Геговски</t>
  </si>
  <si>
    <t>Андреј Бејковски</t>
  </si>
  <si>
    <t>Кристијан Марковски</t>
  </si>
  <si>
    <t>Илија Петровски</t>
  </si>
  <si>
    <t>Јаков Кузмановски</t>
  </si>
  <si>
    <t>Надица Вчкова</t>
  </si>
  <si>
    <t>Кескинова Ангелка</t>
  </si>
  <si>
    <t>Максим Шишовски</t>
  </si>
  <si>
    <t>Вања Спасиќ</t>
  </si>
  <si>
    <t xml:space="preserve">Бојан Милески </t>
  </si>
  <si>
    <t>Катарина Гвозденовиќ</t>
  </si>
  <si>
    <t>Сашко Мартиновски</t>
  </si>
  <si>
    <t>Ристе Чејков</t>
  </si>
  <si>
    <t>Горан Андовски</t>
  </si>
  <si>
    <t>Виктор Пешов</t>
  </si>
  <si>
    <t>Драган Кочовски</t>
  </si>
  <si>
    <t>Илија Пешов</t>
  </si>
  <si>
    <t>Трајче Унчев</t>
  </si>
  <si>
    <t>Антонио Стомнароски</t>
  </si>
  <si>
    <t>Димитар Алексов</t>
  </si>
  <si>
    <t>Иван Ѓорѓиев</t>
  </si>
  <si>
    <t>Трајче Тодоров</t>
  </si>
  <si>
    <t>Владко Јордановски</t>
  </si>
  <si>
    <t>Елизабета Златева</t>
  </si>
  <si>
    <t xml:space="preserve">Томи Шундовски </t>
  </si>
  <si>
    <t>Соколовиќ Страхиња</t>
  </si>
  <si>
    <t>Андреас Салих</t>
  </si>
  <si>
    <t>Рамиз Сулеман</t>
  </si>
  <si>
    <t>Ѓулбин Бајрами</t>
  </si>
  <si>
    <t>Зеко Дурмиш</t>
  </si>
  <si>
    <t xml:space="preserve">Изабела Софиа Руменовска Флеминг </t>
  </si>
  <si>
    <t>Ефимија Ременска</t>
  </si>
  <si>
    <t>Јован Пармачки</t>
  </si>
  <si>
    <t>Мирослав Чолаковиќ</t>
  </si>
  <si>
    <t>Тоде Спировски</t>
  </si>
  <si>
    <t>Мирјана Чолаковиќ</t>
  </si>
  <si>
    <t>Ивор Катиќ</t>
  </si>
  <si>
    <t>Лука Николов </t>
  </si>
  <si>
    <t>Андреа Настевска</t>
  </si>
  <si>
    <t>Дарко Китановски</t>
  </si>
  <si>
    <t>Марко Китановски</t>
  </si>
  <si>
    <t>Стефан Белџигеровски</t>
  </si>
  <si>
    <t>Кирил Филипов</t>
  </si>
  <si>
    <t>Стефан Јанчев</t>
  </si>
  <si>
    <t>Велимир Црвенов</t>
  </si>
  <si>
    <t>Михаела Ангелова</t>
  </si>
  <si>
    <t>Теодора Јовчевска</t>
  </si>
  <si>
    <t>Илија Депинов</t>
  </si>
  <si>
    <t>Кристијан Василевски</t>
  </si>
  <si>
    <t>Михаил Стојковски</t>
  </si>
  <si>
    <t>Горан Кировски</t>
  </si>
  <si>
    <t>Дарко Крстаноски</t>
  </si>
  <si>
    <t>Живорад Стојановски</t>
  </si>
  <si>
    <t>Лазар Мицев</t>
  </si>
  <si>
    <t>5,7</t>
  </si>
  <si>
    <t>Прилеп</t>
  </si>
  <si>
    <t>10 60 АС Ѓорче Петров</t>
  </si>
  <si>
    <t>Младост</t>
  </si>
  <si>
    <t>Димаитaр Сасански</t>
  </si>
  <si>
    <t>Николаос Граменос</t>
  </si>
  <si>
    <t>Мијалчо Митровски</t>
  </si>
  <si>
    <t>Александар Чадамовски</t>
  </si>
  <si>
    <t>Сашо Јаковлески</t>
  </si>
  <si>
    <t>Бојан Безерковски</t>
  </si>
  <si>
    <t>Звонко Тодороски</t>
  </si>
  <si>
    <t>Бранимир Димков</t>
  </si>
  <si>
    <t>Иван Божиновски</t>
  </si>
  <si>
    <t>Дамла Акифова Хасанова</t>
  </si>
  <si>
    <t>Илија Мајсторовиќ</t>
  </si>
  <si>
    <t>Славе Чаев</t>
  </si>
  <si>
    <t>Василиј Ѓоргиев</t>
  </si>
  <si>
    <t>Ѓорѓе Борчиќ</t>
  </si>
  <si>
    <t>Олга Павловиќ</t>
  </si>
  <si>
    <t>Вук Видојевич</t>
  </si>
  <si>
    <t>Андреј Петров</t>
  </si>
  <si>
    <t>Дарис Мемиќ</t>
  </si>
  <si>
    <t>Митхат Мемиќ</t>
  </si>
  <si>
    <t>Енес Тахировиќ</t>
  </si>
  <si>
    <t>Дамјан Петровиќ</t>
  </si>
  <si>
    <t>Марио Митевски</t>
  </si>
  <si>
    <t>Јаков Јакимовски</t>
  </si>
  <si>
    <t>Зоран Леов</t>
  </si>
  <si>
    <t>Горан Богатинов</t>
  </si>
  <si>
    <t>Горан Кимов</t>
  </si>
  <si>
    <t>Дарко Баланчевски</t>
  </si>
  <si>
    <t>Александар Кимов</t>
  </si>
  <si>
    <t>Благојче Коневски</t>
  </si>
  <si>
    <t>Христијан Илиев</t>
  </si>
  <si>
    <t>Ивона Арнаутовска</t>
  </si>
  <si>
    <t xml:space="preserve">Григори Боболински </t>
  </si>
  <si>
    <t>Матеј Боболински</t>
  </si>
  <si>
    <t xml:space="preserve">Петар Поповски      </t>
  </si>
  <si>
    <t>Марко Цикарски</t>
  </si>
  <si>
    <t>Андреа Арнаутовска</t>
  </si>
  <si>
    <t>Леона Николич</t>
  </si>
  <si>
    <t>Леон Николич</t>
  </si>
  <si>
    <t xml:space="preserve">Јована Трајановска </t>
  </si>
  <si>
    <t>Марко Белчовски</t>
  </si>
  <si>
    <t xml:space="preserve">Михаела Аврамска  </t>
  </si>
  <si>
    <t>Дамјан Тасевски</t>
  </si>
  <si>
    <t>Бојана Јовевска</t>
  </si>
  <si>
    <t>Марија Радинска</t>
  </si>
  <si>
    <t>Димитар Парасков</t>
  </si>
  <si>
    <t>Изабела Ралповска</t>
  </si>
  <si>
    <t>Филип Ќурчивски</t>
  </si>
  <si>
    <t>Константина Пеовска</t>
  </si>
  <si>
    <t>Ева Преметарска</t>
  </si>
  <si>
    <t>Анџелина Беџовска</t>
  </si>
  <si>
    <t>Филип Цековски</t>
  </si>
  <si>
    <t>Михаил Цековски</t>
  </si>
  <si>
    <t>Јована Зифовска</t>
  </si>
  <si>
    <t>Евгенија Сирачевска</t>
  </si>
  <si>
    <t>Марио Мирчовски</t>
  </si>
  <si>
    <t>Катина Кратевска</t>
  </si>
  <si>
    <t>Јован Јовевски</t>
  </si>
  <si>
    <t xml:space="preserve">Асад Аводвиќ </t>
  </si>
  <si>
    <t xml:space="preserve">Елдин Шатара </t>
  </si>
  <si>
    <t xml:space="preserve">Фахир Лековиќ  </t>
  </si>
  <si>
    <t xml:space="preserve">Хидајет Мемиќ </t>
  </si>
  <si>
    <t xml:space="preserve">Љупчо Попов </t>
  </si>
  <si>
    <t xml:space="preserve">Наталија Бочваровска </t>
  </si>
  <si>
    <t xml:space="preserve">Илина Шобевска </t>
  </si>
  <si>
    <t xml:space="preserve">Дона Ангелевска </t>
  </si>
  <si>
    <t xml:space="preserve">Дамјан Масалковски </t>
  </si>
  <si>
    <t xml:space="preserve">Павел Калевски </t>
  </si>
  <si>
    <t xml:space="preserve">Лука Брсаковски </t>
  </si>
  <si>
    <t>Томи Јаневски</t>
  </si>
  <si>
    <t>Натали Бејковска</t>
  </si>
  <si>
    <t>Јована Беделовска</t>
  </si>
  <si>
    <t>Калина Митева</t>
  </si>
  <si>
    <t>Елена Белџигеровска</t>
  </si>
  <si>
    <t>Ива Трајковски</t>
  </si>
  <si>
    <t>Ѓорѓе Петровиќ</t>
  </si>
  <si>
    <t>Дарин Инадевски</t>
  </si>
  <si>
    <t>Арра Саити</t>
  </si>
  <si>
    <t>Томи Петковски</t>
  </si>
  <si>
    <t>Шега Хасани</t>
  </si>
  <si>
    <t>Борис Младеновски</t>
  </si>
  <si>
    <t>Максим Кралев</t>
  </si>
  <si>
    <t>Дора Кралева</t>
  </si>
  <si>
    <t>Сарах Николова</t>
  </si>
  <si>
    <t>Александар Марковски</t>
  </si>
  <si>
    <t>Елена Бојчиновска</t>
  </si>
  <si>
    <t>Матеа Трајковска</t>
  </si>
  <si>
    <t>Викторија Паскоска</t>
  </si>
  <si>
    <t xml:space="preserve">Елез Бајрам </t>
  </si>
  <si>
    <t>Шефкет Зејадин</t>
  </si>
  <si>
    <t>Бобан Јаневски</t>
  </si>
  <si>
    <t>Теа Целески</t>
  </si>
  <si>
    <t>Мартин Велков</t>
  </si>
  <si>
    <t>Надица Велкова</t>
  </si>
  <si>
    <t>Михаил Данчев</t>
  </si>
  <si>
    <t>Никита Ѓорѓиевски</t>
  </si>
  <si>
    <t>Огнен Илиески</t>
  </si>
  <si>
    <t>Јован Аврамоски</t>
  </si>
  <si>
    <t>Филип Музоски</t>
  </si>
  <si>
    <t>Дарко Музоски</t>
  </si>
  <si>
    <t>Виктор Јанчески</t>
  </si>
  <si>
    <t>Благој Ѓорчески</t>
  </si>
  <si>
    <t>Димитар Богоески</t>
  </si>
  <si>
    <t>Петар Ристески</t>
  </si>
  <si>
    <t xml:space="preserve">Ана Крстевска </t>
  </si>
  <si>
    <t xml:space="preserve">Сашко Крстевски </t>
  </si>
  <si>
    <t xml:space="preserve">Лана Стојановска </t>
  </si>
  <si>
    <t xml:space="preserve">Лука Стојановски </t>
  </si>
  <si>
    <t>Кристијан Ивановски</t>
  </si>
  <si>
    <t>Андреј Насковски</t>
  </si>
  <si>
    <t>Ангелина Иванова</t>
  </si>
  <si>
    <t>Стојанче Миров</t>
  </si>
  <si>
    <t>Дејан Јаневски</t>
  </si>
  <si>
    <t>Звонко Милески</t>
  </si>
  <si>
    <t>Александар Циндриќ</t>
  </si>
  <si>
    <t>Јулија Весковска</t>
  </si>
  <si>
    <t>Кристијан Бојмалиев</t>
  </si>
  <si>
    <t>Георги Стојанов</t>
  </si>
  <si>
    <t>Фатих Карабаџаку</t>
  </si>
  <si>
    <t>Стефан Арсов</t>
  </si>
  <si>
    <t>Оливер Донев</t>
  </si>
  <si>
    <t>Телеком Нец</t>
  </si>
  <si>
    <t>Богдан Ангеловски</t>
  </si>
  <si>
    <t>Агон Саити</t>
  </si>
  <si>
    <t>Јон Оломани</t>
  </si>
  <si>
    <t>Олександар Тумачов</t>
  </si>
  <si>
    <t>Риза Латифов</t>
  </si>
  <si>
    <t>Катарина Николиќ</t>
  </si>
  <si>
    <t>Жарко Мирчевски</t>
  </si>
  <si>
    <t>Елена Ѓоргиева</t>
  </si>
  <si>
    <t>Дејан Иванов</t>
  </si>
  <si>
    <t>Ангела Витанова</t>
  </si>
  <si>
    <t>Антун Јурковиќ</t>
  </si>
  <si>
    <t>Телеком Нец 2</t>
  </si>
  <si>
    <t>Борец Тим</t>
  </si>
  <si>
    <t>Магдалена Ташковска</t>
  </si>
  <si>
    <t>Аце Јовановски</t>
  </si>
  <si>
    <t>Лефче Картинов</t>
  </si>
  <si>
    <t>Јована Ангелова</t>
  </si>
  <si>
    <t>Давуд Мемиќ</t>
  </si>
  <si>
    <t>Иле Тодоровски</t>
  </si>
  <si>
    <t xml:space="preserve">Жаклина Оцевска </t>
  </si>
  <si>
    <t>Кире Тодоровски</t>
  </si>
  <si>
    <t>Стефан Тодоровски</t>
  </si>
  <si>
    <t>Марко Макаријоски</t>
  </si>
  <si>
    <t>Давид Илоски</t>
  </si>
  <si>
    <t>Влатко Михајлов</t>
  </si>
  <si>
    <t>Јаков Смолиќ</t>
  </si>
  <si>
    <t>Калина Вучковиќ</t>
  </si>
  <si>
    <t>Војдан Томовски</t>
  </si>
  <si>
    <t>Борјан Томовски</t>
  </si>
  <si>
    <t>Јана Спасиќ</t>
  </si>
  <si>
    <t>Дуња Никифоровски</t>
  </si>
  <si>
    <t>Лука Ивановски</t>
  </si>
  <si>
    <t>Горан Матевски</t>
  </si>
  <si>
    <t>Љупчо Живковиќ</t>
  </si>
  <si>
    <t>Душан Чубриноски</t>
  </si>
  <si>
    <t>Душко Домазетоски</t>
  </si>
  <si>
    <t>Сашо Пановски</t>
  </si>
  <si>
    <t>Тодор Пљаков</t>
  </si>
  <si>
    <t>Матеј Ѓорѓиев</t>
  </si>
  <si>
    <t>Димитар Николов</t>
  </si>
  <si>
    <t>Симона Чолакова</t>
  </si>
  <si>
    <t>Марин Глигоров</t>
  </si>
  <si>
    <t>Јован Ицевски</t>
  </si>
  <si>
    <t>Ангела Чавкар</t>
  </si>
  <si>
    <t>Игор Стојчески</t>
  </si>
  <si>
    <t>Стефан Нане</t>
  </si>
  <si>
    <t>Јован Огненовски</t>
  </si>
  <si>
    <t>Илија Ѓорчески</t>
  </si>
  <si>
    <t>Матеј Николовски</t>
  </si>
  <si>
    <t>Иван Христовски</t>
  </si>
  <si>
    <t>Марио Марковски</t>
  </si>
  <si>
    <t>Андреј Христовски</t>
  </si>
  <si>
    <t>Сашо Јованоски</t>
  </si>
  <si>
    <t>Влада Борчиќ</t>
  </si>
  <si>
    <t>Еирини Крисостомидоу</t>
  </si>
  <si>
    <t>Хриси Фотијаду</t>
  </si>
  <si>
    <t>Матеј Димовски</t>
  </si>
  <si>
    <t>Јован Божинов</t>
  </si>
  <si>
    <t>Јана Здравкова</t>
  </si>
  <si>
    <t>Тајна Ристеска</t>
  </si>
  <si>
    <t>Полиоспорт</t>
  </si>
  <si>
    <t>Марјан Зафировски</t>
  </si>
  <si>
    <t>Марија Атанасова</t>
  </si>
  <si>
    <t>Ќети Крстевска</t>
  </si>
  <si>
    <t>Зоран Костовски</t>
  </si>
  <si>
    <t>Димче Кузманов</t>
  </si>
  <si>
    <t>Јулија Крстевска</t>
  </si>
  <si>
    <t>Калин Бицевски</t>
  </si>
  <si>
    <t>Алев Кузеи Мехмет</t>
  </si>
  <si>
    <t>Леа Глигорова</t>
  </si>
  <si>
    <t>Мара Лопка</t>
  </si>
  <si>
    <t>Андреа Гаралоска</t>
  </si>
  <si>
    <t>Филип Јакимов</t>
  </si>
  <si>
    <t>Алекс Пешевски</t>
  </si>
  <si>
    <t>Павел Постоловски</t>
  </si>
  <si>
    <t>Јана Стојчевска</t>
  </si>
  <si>
    <t>Стефанија Додевска</t>
  </si>
  <si>
    <t>Јаков Јовановиќ</t>
  </si>
  <si>
    <t>Михаил Строимановски</t>
  </si>
  <si>
    <t>Душан Анџеловиќ</t>
  </si>
  <si>
    <t>Иван Лазаревски</t>
  </si>
  <si>
    <t>Катја Матовска</t>
  </si>
  <si>
    <t>Стефан Блажевски</t>
  </si>
  <si>
    <t>Лина Штагроска</t>
  </si>
  <si>
    <t>Јован Златев</t>
  </si>
  <si>
    <t>Ангел Андонов</t>
  </si>
  <si>
    <t>Петар Есмеров</t>
  </si>
  <si>
    <t>Михаела Зашаровска</t>
  </si>
  <si>
    <t>Матеј Тачунски</t>
  </si>
  <si>
    <t>Ана Стефановска</t>
  </si>
  <si>
    <t>Марија Стефановска</t>
  </si>
  <si>
    <t>Илија Зашаровски</t>
  </si>
  <si>
    <t>Мартин Јовевски</t>
  </si>
  <si>
    <t>Симон Митровски</t>
  </si>
  <si>
    <t>Кара Брашнарски</t>
  </si>
  <si>
    <t>Јоана Буровска</t>
  </si>
  <si>
    <t>Теа Марковски</t>
  </si>
  <si>
    <t>Јована Рунтевски</t>
  </si>
  <si>
    <t>Михаил Анастасов</t>
  </si>
  <si>
    <t>Страшо Волчески</t>
  </si>
  <si>
    <t>Марија Волческа</t>
  </si>
  <si>
    <t>Број на табела</t>
  </si>
  <si>
    <t>Број на играч</t>
  </si>
  <si>
    <t>9,11</t>
  </si>
  <si>
    <t>Позиција на ждреб</t>
  </si>
  <si>
    <t>М</t>
  </si>
  <si>
    <t>Младост 96 2</t>
  </si>
  <si>
    <t>Шампион Фа</t>
  </si>
  <si>
    <t>Патриоти 1</t>
  </si>
  <si>
    <t>Берово 1</t>
  </si>
  <si>
    <t>Патриоти 2</t>
  </si>
  <si>
    <t>Берово 2</t>
  </si>
  <si>
    <t>Гевдион 2023</t>
  </si>
  <si>
    <t>Андреј Андоноски</t>
  </si>
  <si>
    <t>Марко Аврамоски</t>
  </si>
  <si>
    <t>Александар Дамјановски</t>
  </si>
  <si>
    <t>Димитар Петковски</t>
  </si>
  <si>
    <t>Богдан Митушев</t>
  </si>
  <si>
    <t>Дејан Шопов</t>
  </si>
  <si>
    <t>Зоран Џоневски</t>
  </si>
  <si>
    <t>Андреј Гушков</t>
  </si>
  <si>
    <t>Илина Костовска</t>
  </si>
  <si>
    <t>Нина Гочевска</t>
  </si>
  <si>
    <t>Станкица Атанасова Стоилова</t>
  </si>
  <si>
    <t>Петар Миладиновски</t>
  </si>
  <si>
    <t>Максим Кочовски</t>
  </si>
  <si>
    <t xml:space="preserve">Иван Јанкуловски </t>
  </si>
  <si>
    <t>Даниел Давидков</t>
  </si>
  <si>
    <t>Николче Бошевски</t>
  </si>
  <si>
    <t>Инес Јовановска</t>
  </si>
  <si>
    <t>Стилиани Царидоу</t>
  </si>
  <si>
    <t>Ален Мустафов</t>
  </si>
  <si>
    <t>Драган Џорџевич</t>
  </si>
  <si>
    <t>Ѓорѓе Бојмалиев</t>
  </si>
  <si>
    <t>Дарио Куциров</t>
  </si>
  <si>
    <t>Коста Лозановски</t>
  </si>
  <si>
    <t>Борче Станков</t>
  </si>
  <si>
    <t>Глигор Танов</t>
  </si>
  <si>
    <t>Ристо Бојчев</t>
  </si>
  <si>
    <t>Марио Поп-Кочев</t>
  </si>
  <si>
    <t>Илија Кнежевиќ</t>
  </si>
  <si>
    <t>Дарко Јанев</t>
  </si>
  <si>
    <t>Владан Живковиќ</t>
  </si>
  <si>
    <t>Максим Митревски</t>
  </si>
  <si>
    <t>Андреј Еленов</t>
  </si>
  <si>
    <t>Емилија Бошкоска</t>
  </si>
  <si>
    <t>Петар Маџиров</t>
  </si>
  <si>
    <t>Коста Стојановски</t>
  </si>
  <si>
    <t>Ања Спасевска</t>
  </si>
  <si>
    <t>А. Васевски - И. Ковачовска</t>
  </si>
  <si>
    <t>Ј. Јакимовски - М. Стајковска</t>
  </si>
  <si>
    <t>А. Стојановски - С.С. Стојановска</t>
  </si>
  <si>
    <t>А. Јакимовски - С.А. Стојановска</t>
  </si>
  <si>
    <t>Б. Секулов - Ф. Јованоска</t>
  </si>
  <si>
    <t>М. Ристески - С. Хасану</t>
  </si>
  <si>
    <t>К. Каламадевски - С. Ризовска</t>
  </si>
  <si>
    <t>Ј. Пармачки - Б. Јовевска</t>
  </si>
  <si>
    <t>Д. Парасков - Б. Печинска</t>
  </si>
  <si>
    <t>Ф. Цековски - И. Ралповска</t>
  </si>
  <si>
    <t>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</si>
</sst>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dd\.mm\.yyyy;@"/>
    <numFmt numFmtId="165" formatCode="[$-409]General"/>
    <numFmt numFmtId="166" formatCode="_-* #,##0.00\ _д_е_н_-;\-* #,##0.00\ _д_е_н_-;_-* &quot;-&quot;??\ _д_е_н_-;_-@_-"/>
    <numFmt numFmtId="167" formatCode="[$$-409]#,##0.00;[Red]&quot;-&quot;[$$-409]#,##0.00"/>
  </numFmts>
  <fonts count="4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20"/>
      <color theme="1"/>
      <name val="BankGothic Md BT"/>
      <family val="2"/>
    </font>
    <font>
      <sz val="10"/>
      <name val="Calibri"/>
      <family val="2"/>
      <charset val="204"/>
      <scheme val="minor"/>
    </font>
    <font>
      <b/>
      <sz val="14"/>
      <name val="Calibri"/>
      <family val="2"/>
      <charset val="204"/>
      <scheme val="minor"/>
    </font>
    <font>
      <b/>
      <sz val="10"/>
      <name val="Calibri"/>
      <family val="2"/>
      <charset val="204"/>
      <scheme val="minor"/>
    </font>
    <font>
      <b/>
      <sz val="18"/>
      <name val="Calibri"/>
      <family val="2"/>
      <charset val="204"/>
      <scheme val="minor"/>
    </font>
    <font>
      <sz val="14"/>
      <name val="Calibri"/>
      <family val="2"/>
      <charset val="204"/>
      <scheme val="minor"/>
    </font>
    <font>
      <sz val="10"/>
      <color rgb="FFFF0000"/>
      <name val="Calibri"/>
      <family val="2"/>
      <charset val="204"/>
      <scheme val="minor"/>
    </font>
    <font>
      <sz val="10"/>
      <name val="Arial"/>
      <family val="2"/>
      <charset val="204"/>
    </font>
    <font>
      <b/>
      <sz val="12"/>
      <name val="Calibri"/>
      <family val="2"/>
      <charset val="204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charset val="204"/>
      <scheme val="minor"/>
    </font>
    <font>
      <b/>
      <sz val="28"/>
      <color theme="1"/>
      <name val="Agency FB"/>
      <family val="2"/>
    </font>
    <font>
      <sz val="11"/>
      <name val="Calibri"/>
      <family val="2"/>
      <scheme val="minor"/>
    </font>
    <font>
      <sz val="14"/>
      <color theme="1"/>
      <name val="Algerian"/>
      <family val="5"/>
    </font>
    <font>
      <b/>
      <sz val="11"/>
      <name val="Arial"/>
      <family val="2"/>
      <charset val="204"/>
    </font>
    <font>
      <b/>
      <sz val="11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8"/>
      <name val="Calibri"/>
      <family val="2"/>
      <charset val="204"/>
      <scheme val="minor"/>
    </font>
    <font>
      <sz val="12"/>
      <name val="Calibri"/>
      <family val="2"/>
      <charset val="204"/>
      <scheme val="minor"/>
    </font>
    <font>
      <b/>
      <sz val="8"/>
      <name val="Calibri"/>
      <family val="2"/>
      <charset val="204"/>
      <scheme val="minor"/>
    </font>
    <font>
      <b/>
      <sz val="9"/>
      <name val="Calibri"/>
      <family val="2"/>
      <charset val="204"/>
      <scheme val="minor"/>
    </font>
    <font>
      <b/>
      <sz val="7"/>
      <name val="Calibri"/>
      <family val="2"/>
      <charset val="204"/>
      <scheme val="minor"/>
    </font>
    <font>
      <sz val="7"/>
      <color theme="0" tint="-4.9989318521683403E-2"/>
      <name val="Calibri"/>
      <family val="2"/>
      <charset val="204"/>
      <scheme val="minor"/>
    </font>
    <font>
      <b/>
      <sz val="16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sz val="9"/>
      <color indexed="81"/>
      <name val="Tahoma"/>
      <family val="2"/>
      <charset val="204"/>
    </font>
    <font>
      <b/>
      <sz val="9"/>
      <color indexed="81"/>
      <name val="Tahoma"/>
      <family val="2"/>
      <charset val="204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0000"/>
      <name val="Calibri"/>
      <family val="2"/>
      <charset val="204"/>
    </font>
    <font>
      <b/>
      <sz val="9"/>
      <color theme="1"/>
      <name val="Calibri"/>
      <family val="2"/>
      <charset val="204"/>
      <scheme val="minor"/>
    </font>
    <font>
      <sz val="11"/>
      <color theme="1"/>
      <name val="Arial"/>
      <family val="2"/>
      <charset val="204"/>
    </font>
    <font>
      <u/>
      <sz val="11"/>
      <color rgb="FF0563C1"/>
      <name val="Calibri"/>
      <family val="2"/>
      <charset val="204"/>
    </font>
    <font>
      <b/>
      <i/>
      <sz val="16"/>
      <color theme="1"/>
      <name val="Arial"/>
      <family val="2"/>
      <charset val="204"/>
    </font>
    <font>
      <b/>
      <i/>
      <u/>
      <sz val="11"/>
      <color theme="1"/>
      <name val="Arial"/>
      <family val="2"/>
      <charset val="204"/>
    </font>
    <font>
      <sz val="11"/>
      <color theme="1"/>
      <name val="Calibri"/>
      <family val="2"/>
    </font>
    <font>
      <sz val="11"/>
      <color rgb="FFFF000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lightUp">
        <bgColor theme="0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CC9900"/>
        <bgColor indexed="64"/>
      </patternFill>
    </fill>
    <fill>
      <patternFill patternType="solid">
        <fgColor theme="0"/>
        <bgColor rgb="FFFFFFFF"/>
      </patternFill>
    </fill>
  </fills>
  <borders count="8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dashed">
        <color indexed="64"/>
      </right>
      <top style="thin">
        <color indexed="64"/>
      </top>
      <bottom style="medium">
        <color indexed="64"/>
      </bottom>
      <diagonal/>
    </border>
    <border>
      <left/>
      <right style="double">
        <color indexed="64"/>
      </right>
      <top style="thin">
        <color indexed="64"/>
      </top>
      <bottom style="medium">
        <color indexed="64"/>
      </bottom>
      <diagonal/>
    </border>
    <border>
      <left/>
      <right style="dashed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 style="dashed">
        <color indexed="64"/>
      </right>
      <top/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/>
      <right style="dashed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dashed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dashed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dashed">
        <color indexed="64"/>
      </right>
      <top/>
      <bottom style="medium">
        <color indexed="64"/>
      </bottom>
      <diagonal/>
    </border>
    <border>
      <left/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 style="dashed">
        <color indexed="64"/>
      </right>
      <top/>
      <bottom style="medium">
        <color indexed="64"/>
      </bottom>
      <diagonal/>
    </border>
    <border>
      <left style="medium">
        <color indexed="64"/>
      </left>
      <right style="dashed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double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0">
    <xf numFmtId="0" fontId="0" fillId="0" borderId="0"/>
    <xf numFmtId="0" fontId="11" fillId="0" borderId="0"/>
    <xf numFmtId="165" fontId="33" fillId="0" borderId="0"/>
    <xf numFmtId="166" fontId="31" fillId="0" borderId="0" applyFont="0" applyFill="0" applyBorder="0" applyAlignment="0" applyProtection="0"/>
    <xf numFmtId="0" fontId="35" fillId="0" borderId="0"/>
    <xf numFmtId="165" fontId="36" fillId="0" borderId="0"/>
    <xf numFmtId="0" fontId="37" fillId="0" borderId="0">
      <alignment horizontal="center"/>
    </xf>
    <xf numFmtId="0" fontId="37" fillId="0" borderId="0">
      <alignment horizontal="center" textRotation="90"/>
    </xf>
    <xf numFmtId="0" fontId="38" fillId="0" borderId="0"/>
    <xf numFmtId="167" fontId="38" fillId="0" borderId="0"/>
  </cellStyleXfs>
  <cellXfs count="487">
    <xf numFmtId="0" fontId="0" fillId="0" borderId="0" xfId="0"/>
    <xf numFmtId="0" fontId="4" fillId="2" borderId="1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5" fillId="0" borderId="2" xfId="0" applyFont="1" applyBorder="1" applyAlignment="1">
      <alignment vertical="center"/>
    </xf>
    <xf numFmtId="0" fontId="5" fillId="0" borderId="0" xfId="0" applyFont="1" applyAlignment="1">
      <alignment vertical="center"/>
    </xf>
    <xf numFmtId="0" fontId="6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0" xfId="0" applyFont="1"/>
    <xf numFmtId="0" fontId="5" fillId="0" borderId="1" xfId="0" applyFont="1" applyBorder="1" applyAlignment="1">
      <alignment horizontal="center"/>
    </xf>
    <xf numFmtId="0" fontId="5" fillId="0" borderId="0" xfId="0" applyFont="1" applyAlignment="1">
      <alignment horizontal="center"/>
    </xf>
    <xf numFmtId="0" fontId="9" fillId="0" borderId="0" xfId="0" applyFont="1"/>
    <xf numFmtId="0" fontId="5" fillId="0" borderId="0" xfId="0" applyFont="1" applyAlignment="1">
      <alignment horizontal="left" vertical="center" shrinkToFit="1"/>
    </xf>
    <xf numFmtId="0" fontId="10" fillId="0" borderId="0" xfId="0" applyFont="1"/>
    <xf numFmtId="1" fontId="5" fillId="0" borderId="0" xfId="0" applyNumberFormat="1" applyFont="1" applyAlignment="1">
      <alignment horizontal="center"/>
    </xf>
    <xf numFmtId="1" fontId="5" fillId="11" borderId="1" xfId="0" applyNumberFormat="1" applyFont="1" applyFill="1" applyBorder="1" applyAlignment="1">
      <alignment horizontal="center"/>
    </xf>
    <xf numFmtId="0" fontId="5" fillId="12" borderId="1" xfId="0" applyFont="1" applyFill="1" applyBorder="1" applyAlignment="1">
      <alignment horizontal="center"/>
    </xf>
    <xf numFmtId="0" fontId="5" fillId="10" borderId="1" xfId="0" applyFont="1" applyFill="1" applyBorder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5" fillId="15" borderId="1" xfId="0" applyFont="1" applyFill="1" applyBorder="1" applyAlignment="1">
      <alignment vertical="center"/>
    </xf>
    <xf numFmtId="0" fontId="0" fillId="2" borderId="1" xfId="0" applyFill="1" applyBorder="1" applyAlignment="1">
      <alignment horizontal="center" vertical="center"/>
    </xf>
    <xf numFmtId="0" fontId="5" fillId="17" borderId="1" xfId="0" applyFont="1" applyFill="1" applyBorder="1" applyAlignment="1">
      <alignment vertical="center"/>
    </xf>
    <xf numFmtId="0" fontId="0" fillId="15" borderId="44" xfId="0" applyFill="1" applyBorder="1" applyAlignment="1">
      <alignment horizontal="center" vertical="center"/>
    </xf>
    <xf numFmtId="0" fontId="0" fillId="15" borderId="45" xfId="0" applyFill="1" applyBorder="1" applyAlignment="1">
      <alignment horizontal="center" vertical="center"/>
    </xf>
    <xf numFmtId="0" fontId="0" fillId="15" borderId="46" xfId="0" applyFill="1" applyBorder="1" applyAlignment="1">
      <alignment horizontal="center" vertical="center"/>
    </xf>
    <xf numFmtId="0" fontId="0" fillId="15" borderId="47" xfId="0" applyFill="1" applyBorder="1" applyAlignment="1">
      <alignment horizontal="center" vertical="center"/>
    </xf>
    <xf numFmtId="0" fontId="0" fillId="18" borderId="44" xfId="0" applyFill="1" applyBorder="1" applyAlignment="1">
      <alignment horizontal="center" vertical="center"/>
    </xf>
    <xf numFmtId="0" fontId="0" fillId="18" borderId="45" xfId="0" applyFill="1" applyBorder="1" applyAlignment="1">
      <alignment horizontal="center" vertical="center"/>
    </xf>
    <xf numFmtId="0" fontId="0" fillId="18" borderId="47" xfId="0" applyFill="1" applyBorder="1" applyAlignment="1">
      <alignment horizontal="center" vertical="center"/>
    </xf>
    <xf numFmtId="0" fontId="0" fillId="18" borderId="46" xfId="0" applyFill="1" applyBorder="1" applyAlignment="1">
      <alignment horizontal="center" vertical="center"/>
    </xf>
    <xf numFmtId="0" fontId="0" fillId="0" borderId="48" xfId="0" applyBorder="1"/>
    <xf numFmtId="0" fontId="13" fillId="0" borderId="1" xfId="0" applyFont="1" applyBorder="1" applyAlignment="1">
      <alignment horizontal="center" vertical="center"/>
    </xf>
    <xf numFmtId="0" fontId="13" fillId="0" borderId="1" xfId="0" applyFont="1" applyBorder="1" applyAlignment="1">
      <alignment horizontal="left"/>
    </xf>
    <xf numFmtId="0" fontId="13" fillId="0" borderId="0" xfId="0" applyFont="1"/>
    <xf numFmtId="0" fontId="14" fillId="0" borderId="0" xfId="0" applyFont="1" applyAlignment="1">
      <alignment horizontal="center" vertical="center"/>
    </xf>
    <xf numFmtId="0" fontId="0" fillId="0" borderId="1" xfId="0" applyBorder="1"/>
    <xf numFmtId="0" fontId="0" fillId="0" borderId="51" xfId="0" applyBorder="1"/>
    <xf numFmtId="0" fontId="0" fillId="0" borderId="52" xfId="0" applyBorder="1"/>
    <xf numFmtId="0" fontId="0" fillId="0" borderId="53" xfId="0" applyBorder="1"/>
    <xf numFmtId="0" fontId="0" fillId="0" borderId="43" xfId="0" applyBorder="1"/>
    <xf numFmtId="0" fontId="0" fillId="0" borderId="41" xfId="0" applyBorder="1"/>
    <xf numFmtId="0" fontId="12" fillId="6" borderId="1" xfId="1" applyFont="1" applyFill="1" applyBorder="1" applyAlignment="1">
      <alignment horizontal="center" vertical="center"/>
    </xf>
    <xf numFmtId="0" fontId="0" fillId="17" borderId="1" xfId="0" applyFill="1" applyBorder="1"/>
    <xf numFmtId="0" fontId="0" fillId="14" borderId="1" xfId="0" applyFill="1" applyBorder="1"/>
    <xf numFmtId="0" fontId="16" fillId="0" borderId="0" xfId="0" applyFont="1"/>
    <xf numFmtId="0" fontId="0" fillId="15" borderId="54" xfId="0" applyFill="1" applyBorder="1" applyAlignment="1">
      <alignment horizontal="center"/>
    </xf>
    <xf numFmtId="0" fontId="14" fillId="0" borderId="44" xfId="0" applyFont="1" applyBorder="1" applyAlignment="1">
      <alignment horizontal="center" vertical="center"/>
    </xf>
    <xf numFmtId="0" fontId="14" fillId="0" borderId="57" xfId="0" applyFont="1" applyBorder="1" applyAlignment="1">
      <alignment horizontal="center" vertical="center"/>
    </xf>
    <xf numFmtId="0" fontId="14" fillId="0" borderId="45" xfId="0" applyFont="1" applyBorder="1" applyAlignment="1">
      <alignment horizontal="center" vertical="center"/>
    </xf>
    <xf numFmtId="0" fontId="19" fillId="2" borderId="1" xfId="0" applyFont="1" applyFill="1" applyBorder="1" applyAlignment="1">
      <alignment horizontal="center" vertical="center"/>
    </xf>
    <xf numFmtId="1" fontId="20" fillId="0" borderId="1" xfId="0" applyNumberFormat="1" applyFont="1" applyBorder="1" applyAlignment="1">
      <alignment horizontal="center"/>
    </xf>
    <xf numFmtId="0" fontId="20" fillId="0" borderId="1" xfId="0" applyFont="1" applyBorder="1" applyAlignment="1">
      <alignment horizontal="center"/>
    </xf>
    <xf numFmtId="0" fontId="19" fillId="0" borderId="0" xfId="0" applyFont="1" applyAlignment="1">
      <alignment horizontal="center" vertical="center"/>
    </xf>
    <xf numFmtId="0" fontId="19" fillId="2" borderId="0" xfId="0" applyFont="1" applyFill="1" applyAlignment="1">
      <alignment horizontal="center" vertical="center"/>
    </xf>
    <xf numFmtId="0" fontId="3" fillId="13" borderId="1" xfId="0" applyFont="1" applyFill="1" applyBorder="1" applyAlignment="1">
      <alignment horizontal="center" vertical="center"/>
    </xf>
    <xf numFmtId="1" fontId="20" fillId="0" borderId="0" xfId="0" applyNumberFormat="1" applyFont="1" applyAlignment="1">
      <alignment horizontal="center"/>
    </xf>
    <xf numFmtId="1" fontId="5" fillId="0" borderId="1" xfId="0" applyNumberFormat="1" applyFont="1" applyBorder="1" applyAlignment="1">
      <alignment horizontal="center"/>
    </xf>
    <xf numFmtId="0" fontId="0" fillId="0" borderId="0" xfId="0" applyAlignment="1">
      <alignment horizontal="center"/>
    </xf>
    <xf numFmtId="1" fontId="5" fillId="0" borderId="58" xfId="0" applyNumberFormat="1" applyFont="1" applyBorder="1" applyAlignment="1">
      <alignment horizontal="center"/>
    </xf>
    <xf numFmtId="1" fontId="5" fillId="0" borderId="34" xfId="0" applyNumberFormat="1" applyFont="1" applyBorder="1" applyAlignment="1">
      <alignment horizontal="center"/>
    </xf>
    <xf numFmtId="0" fontId="5" fillId="0" borderId="34" xfId="0" applyFont="1" applyBorder="1" applyAlignment="1">
      <alignment horizontal="center"/>
    </xf>
    <xf numFmtId="0" fontId="0" fillId="0" borderId="30" xfId="0" applyBorder="1"/>
    <xf numFmtId="1" fontId="5" fillId="0" borderId="13" xfId="0" applyNumberFormat="1" applyFont="1" applyBorder="1" applyAlignment="1">
      <alignment horizontal="center"/>
    </xf>
    <xf numFmtId="0" fontId="5" fillId="0" borderId="13" xfId="0" applyFont="1" applyBorder="1" applyAlignment="1">
      <alignment horizontal="center"/>
    </xf>
    <xf numFmtId="0" fontId="5" fillId="0" borderId="15" xfId="0" applyFont="1" applyBorder="1" applyAlignment="1">
      <alignment horizontal="center"/>
    </xf>
    <xf numFmtId="1" fontId="5" fillId="0" borderId="53" xfId="0" applyNumberFormat="1" applyFont="1" applyBorder="1" applyAlignment="1">
      <alignment horizontal="center"/>
    </xf>
    <xf numFmtId="1" fontId="5" fillId="0" borderId="59" xfId="0" applyNumberFormat="1" applyFont="1" applyBorder="1" applyAlignment="1">
      <alignment horizontal="center"/>
    </xf>
    <xf numFmtId="0" fontId="5" fillId="0" borderId="59" xfId="0" applyFont="1" applyBorder="1" applyAlignment="1">
      <alignment horizontal="center"/>
    </xf>
    <xf numFmtId="0" fontId="20" fillId="0" borderId="51" xfId="0" applyFont="1" applyBorder="1" applyAlignment="1">
      <alignment horizontal="center"/>
    </xf>
    <xf numFmtId="0" fontId="5" fillId="17" borderId="1" xfId="0" applyFont="1" applyFill="1" applyBorder="1" applyAlignment="1">
      <alignment horizontal="left" vertical="center"/>
    </xf>
    <xf numFmtId="1" fontId="20" fillId="0" borderId="1" xfId="0" applyNumberFormat="1" applyFont="1" applyBorder="1" applyAlignment="1">
      <alignment horizontal="center" vertical="center"/>
    </xf>
    <xf numFmtId="0" fontId="20" fillId="0" borderId="1" xfId="0" applyFont="1" applyBorder="1" applyAlignment="1">
      <alignment horizontal="center" vertical="center"/>
    </xf>
    <xf numFmtId="1" fontId="20" fillId="0" borderId="12" xfId="0" applyNumberFormat="1" applyFont="1" applyBorder="1" applyAlignment="1">
      <alignment horizontal="center" vertical="center"/>
    </xf>
    <xf numFmtId="0" fontId="0" fillId="17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52" xfId="0" applyBorder="1" applyAlignment="1">
      <alignment horizontal="center" vertical="center"/>
    </xf>
    <xf numFmtId="1" fontId="20" fillId="0" borderId="52" xfId="0" applyNumberFormat="1" applyFont="1" applyBorder="1" applyAlignment="1">
      <alignment horizontal="center" vertical="center"/>
    </xf>
    <xf numFmtId="0" fontId="0" fillId="0" borderId="59" xfId="0" applyBorder="1" applyAlignment="1">
      <alignment horizontal="center" vertical="center"/>
    </xf>
    <xf numFmtId="0" fontId="0" fillId="0" borderId="41" xfId="0" applyBorder="1" applyAlignment="1">
      <alignment horizontal="center" vertical="center"/>
    </xf>
    <xf numFmtId="0" fontId="0" fillId="0" borderId="43" xfId="0" applyBorder="1" applyAlignment="1">
      <alignment horizontal="center" vertical="center"/>
    </xf>
    <xf numFmtId="0" fontId="0" fillId="0" borderId="42" xfId="0" applyBorder="1" applyAlignment="1">
      <alignment horizontal="center" vertical="center"/>
    </xf>
    <xf numFmtId="0" fontId="0" fillId="0" borderId="48" xfId="0" applyBorder="1" applyAlignment="1">
      <alignment horizontal="center" vertical="center"/>
    </xf>
    <xf numFmtId="0" fontId="0" fillId="15" borderId="1" xfId="0" applyFill="1" applyBorder="1"/>
    <xf numFmtId="0" fontId="21" fillId="16" borderId="1" xfId="0" applyFont="1" applyFill="1" applyBorder="1" applyAlignment="1">
      <alignment vertical="center"/>
    </xf>
    <xf numFmtId="0" fontId="5" fillId="16" borderId="1" xfId="0" applyFont="1" applyFill="1" applyBorder="1" applyAlignment="1">
      <alignment vertical="center"/>
    </xf>
    <xf numFmtId="0" fontId="21" fillId="15" borderId="1" xfId="0" applyFont="1" applyFill="1" applyBorder="1" applyAlignment="1">
      <alignment vertical="center"/>
    </xf>
    <xf numFmtId="0" fontId="21" fillId="14" borderId="1" xfId="0" applyFont="1" applyFill="1" applyBorder="1" applyAlignment="1">
      <alignment vertical="center"/>
    </xf>
    <xf numFmtId="0" fontId="5" fillId="14" borderId="1" xfId="0" applyFont="1" applyFill="1" applyBorder="1" applyAlignment="1">
      <alignment vertical="center"/>
    </xf>
    <xf numFmtId="0" fontId="21" fillId="15" borderId="1" xfId="0" applyFont="1" applyFill="1" applyBorder="1" applyAlignment="1">
      <alignment horizontal="right" vertical="center"/>
    </xf>
    <xf numFmtId="0" fontId="21" fillId="19" borderId="1" xfId="0" applyFont="1" applyFill="1" applyBorder="1" applyAlignment="1">
      <alignment vertical="center"/>
    </xf>
    <xf numFmtId="0" fontId="5" fillId="19" borderId="1" xfId="0" applyFont="1" applyFill="1" applyBorder="1" applyAlignment="1">
      <alignment vertical="center"/>
    </xf>
    <xf numFmtId="0" fontId="21" fillId="17" borderId="1" xfId="0" applyFont="1" applyFill="1" applyBorder="1" applyAlignment="1">
      <alignment vertical="center"/>
    </xf>
    <xf numFmtId="0" fontId="0" fillId="16" borderId="15" xfId="0" applyFill="1" applyBorder="1"/>
    <xf numFmtId="0" fontId="0" fillId="20" borderId="1" xfId="0" applyFill="1" applyBorder="1"/>
    <xf numFmtId="0" fontId="0" fillId="15" borderId="1" xfId="0" applyFill="1" applyBorder="1" applyAlignment="1">
      <alignment horizontal="center" vertical="center"/>
    </xf>
    <xf numFmtId="0" fontId="0" fillId="14" borderId="1" xfId="0" applyFill="1" applyBorder="1" applyAlignment="1">
      <alignment horizontal="center" vertical="center"/>
    </xf>
    <xf numFmtId="0" fontId="0" fillId="16" borderId="1" xfId="0" applyFill="1" applyBorder="1" applyAlignment="1">
      <alignment horizontal="center" vertical="center"/>
    </xf>
    <xf numFmtId="0" fontId="0" fillId="21" borderId="1" xfId="0" applyFill="1" applyBorder="1" applyAlignment="1">
      <alignment horizontal="center" vertical="center"/>
    </xf>
    <xf numFmtId="0" fontId="22" fillId="0" borderId="3" xfId="0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20" fillId="3" borderId="11" xfId="0" applyFont="1" applyFill="1" applyBorder="1" applyAlignment="1">
      <alignment horizontal="left"/>
    </xf>
    <xf numFmtId="0" fontId="20" fillId="3" borderId="15" xfId="0" applyFont="1" applyFill="1" applyBorder="1" applyAlignment="1">
      <alignment vertical="top"/>
    </xf>
    <xf numFmtId="0" fontId="20" fillId="0" borderId="12" xfId="0" applyFont="1" applyBorder="1" applyAlignment="1">
      <alignment horizontal="left"/>
    </xf>
    <xf numFmtId="0" fontId="20" fillId="0" borderId="15" xfId="0" applyFont="1" applyBorder="1" applyAlignment="1">
      <alignment horizontal="right" vertical="top"/>
    </xf>
    <xf numFmtId="0" fontId="20" fillId="0" borderId="15" xfId="0" applyFont="1" applyBorder="1" applyAlignment="1">
      <alignment vertical="top"/>
    </xf>
    <xf numFmtId="0" fontId="20" fillId="0" borderId="13" xfId="0" applyFont="1" applyBorder="1" applyAlignment="1">
      <alignment horizontal="right" vertical="top"/>
    </xf>
    <xf numFmtId="0" fontId="12" fillId="4" borderId="11" xfId="0" applyFont="1" applyFill="1" applyBorder="1" applyAlignment="1">
      <alignment horizontal="left"/>
    </xf>
    <xf numFmtId="0" fontId="12" fillId="4" borderId="15" xfId="0" applyFont="1" applyFill="1" applyBorder="1" applyAlignment="1">
      <alignment vertical="top"/>
    </xf>
    <xf numFmtId="1" fontId="25" fillId="5" borderId="12" xfId="0" applyNumberFormat="1" applyFont="1" applyFill="1" applyBorder="1" applyAlignment="1">
      <alignment horizontal="left"/>
    </xf>
    <xf numFmtId="1" fontId="25" fillId="5" borderId="15" xfId="0" applyNumberFormat="1" applyFont="1" applyFill="1" applyBorder="1" applyAlignment="1">
      <alignment horizontal="right" vertical="top"/>
    </xf>
    <xf numFmtId="0" fontId="6" fillId="0" borderId="16" xfId="0" applyFont="1" applyBorder="1" applyAlignment="1">
      <alignment horizontal="center" vertical="center"/>
    </xf>
    <xf numFmtId="0" fontId="20" fillId="0" borderId="11" xfId="0" applyFont="1" applyBorder="1" applyAlignment="1">
      <alignment horizontal="left"/>
    </xf>
    <xf numFmtId="0" fontId="20" fillId="3" borderId="12" xfId="0" applyFont="1" applyFill="1" applyBorder="1" applyAlignment="1">
      <alignment horizontal="left"/>
    </xf>
    <xf numFmtId="0" fontId="20" fillId="0" borderId="13" xfId="0" applyFont="1" applyBorder="1" applyAlignment="1">
      <alignment vertical="top"/>
    </xf>
    <xf numFmtId="0" fontId="6" fillId="0" borderId="17" xfId="0" applyFont="1" applyBorder="1" applyAlignment="1">
      <alignment horizontal="center" vertical="center"/>
    </xf>
    <xf numFmtId="0" fontId="20" fillId="0" borderId="17" xfId="0" applyFont="1" applyBorder="1" applyAlignment="1">
      <alignment horizontal="left"/>
    </xf>
    <xf numFmtId="0" fontId="20" fillId="0" borderId="21" xfId="0" applyFont="1" applyBorder="1" applyAlignment="1">
      <alignment vertical="top"/>
    </xf>
    <xf numFmtId="0" fontId="20" fillId="0" borderId="18" xfId="0" applyFont="1" applyBorder="1" applyAlignment="1">
      <alignment horizontal="left"/>
    </xf>
    <xf numFmtId="0" fontId="20" fillId="3" borderId="18" xfId="0" applyFont="1" applyFill="1" applyBorder="1" applyAlignment="1">
      <alignment horizontal="left"/>
    </xf>
    <xf numFmtId="0" fontId="20" fillId="3" borderId="19" xfId="0" applyFont="1" applyFill="1" applyBorder="1" applyAlignment="1">
      <alignment vertical="top"/>
    </xf>
    <xf numFmtId="0" fontId="12" fillId="4" borderId="50" xfId="0" applyFont="1" applyFill="1" applyBorder="1" applyAlignment="1">
      <alignment horizontal="left"/>
    </xf>
    <xf numFmtId="0" fontId="12" fillId="4" borderId="2" xfId="0" applyFont="1" applyFill="1" applyBorder="1" applyAlignment="1">
      <alignment vertical="top"/>
    </xf>
    <xf numFmtId="1" fontId="25" fillId="5" borderId="18" xfId="0" applyNumberFormat="1" applyFont="1" applyFill="1" applyBorder="1" applyAlignment="1">
      <alignment horizontal="left"/>
    </xf>
    <xf numFmtId="1" fontId="25" fillId="5" borderId="21" xfId="0" applyNumberFormat="1" applyFont="1" applyFill="1" applyBorder="1" applyAlignment="1">
      <alignment horizontal="right" vertical="top"/>
    </xf>
    <xf numFmtId="0" fontId="6" fillId="0" borderId="23" xfId="0" applyFont="1" applyBorder="1" applyAlignment="1">
      <alignment horizontal="center" vertical="center"/>
    </xf>
    <xf numFmtId="1" fontId="26" fillId="0" borderId="0" xfId="0" applyNumberFormat="1" applyFont="1"/>
    <xf numFmtId="0" fontId="12" fillId="0" borderId="29" xfId="0" applyFont="1" applyBorder="1" applyAlignment="1">
      <alignment horizontal="center" vertical="center"/>
    </xf>
    <xf numFmtId="0" fontId="20" fillId="0" borderId="30" xfId="0" applyFont="1" applyBorder="1" applyAlignment="1">
      <alignment horizontal="left" vertical="center" shrinkToFit="1"/>
    </xf>
    <xf numFmtId="0" fontId="12" fillId="0" borderId="30" xfId="0" applyFont="1" applyBorder="1" applyAlignment="1">
      <alignment horizontal="center" vertical="center"/>
    </xf>
    <xf numFmtId="0" fontId="20" fillId="0" borderId="40" xfId="0" applyFont="1" applyBorder="1" applyAlignment="1">
      <alignment horizontal="left" vertical="center" shrinkToFit="1"/>
    </xf>
    <xf numFmtId="0" fontId="20" fillId="7" borderId="33" xfId="0" applyFont="1" applyFill="1" applyBorder="1" applyAlignment="1">
      <alignment horizontal="center"/>
    </xf>
    <xf numFmtId="0" fontId="20" fillId="7" borderId="32" xfId="0" applyFont="1" applyFill="1" applyBorder="1" applyAlignment="1">
      <alignment horizontal="center"/>
    </xf>
    <xf numFmtId="0" fontId="20" fillId="7" borderId="31" xfId="0" applyFont="1" applyFill="1" applyBorder="1" applyAlignment="1">
      <alignment horizontal="center"/>
    </xf>
    <xf numFmtId="0" fontId="20" fillId="7" borderId="34" xfId="0" applyFont="1" applyFill="1" applyBorder="1" applyAlignment="1">
      <alignment horizontal="center"/>
    </xf>
    <xf numFmtId="0" fontId="19" fillId="5" borderId="60" xfId="0" applyFont="1" applyFill="1" applyBorder="1" applyAlignment="1">
      <alignment horizontal="center" vertical="center"/>
    </xf>
    <xf numFmtId="0" fontId="19" fillId="5" borderId="6" xfId="0" applyFont="1" applyFill="1" applyBorder="1" applyAlignment="1">
      <alignment horizontal="center" vertical="center"/>
    </xf>
    <xf numFmtId="0" fontId="12" fillId="0" borderId="25" xfId="0" applyFont="1" applyBorder="1" applyAlignment="1">
      <alignment horizontal="center" vertical="center"/>
    </xf>
    <xf numFmtId="0" fontId="20" fillId="0" borderId="22" xfId="0" applyFont="1" applyBorder="1" applyAlignment="1">
      <alignment horizontal="left" vertical="center" shrinkToFit="1"/>
    </xf>
    <xf numFmtId="0" fontId="12" fillId="0" borderId="22" xfId="0" applyFont="1" applyBorder="1" applyAlignment="1">
      <alignment horizontal="center" vertical="center"/>
    </xf>
    <xf numFmtId="0" fontId="20" fillId="0" borderId="23" xfId="0" applyFont="1" applyBorder="1" applyAlignment="1">
      <alignment horizontal="left" vertical="center" shrinkToFit="1"/>
    </xf>
    <xf numFmtId="0" fontId="20" fillId="22" borderId="28" xfId="0" applyFont="1" applyFill="1" applyBorder="1" applyAlignment="1">
      <alignment horizontal="center"/>
    </xf>
    <xf numFmtId="0" fontId="20" fillId="22" borderId="27" xfId="0" applyFont="1" applyFill="1" applyBorder="1" applyAlignment="1">
      <alignment horizontal="center"/>
    </xf>
    <xf numFmtId="0" fontId="20" fillId="22" borderId="26" xfId="0" applyFont="1" applyFill="1" applyBorder="1" applyAlignment="1">
      <alignment horizontal="center"/>
    </xf>
    <xf numFmtId="0" fontId="20" fillId="22" borderId="19" xfId="0" applyFont="1" applyFill="1" applyBorder="1" applyAlignment="1">
      <alignment horizontal="center"/>
    </xf>
    <xf numFmtId="0" fontId="19" fillId="8" borderId="61" xfId="0" applyFont="1" applyFill="1" applyBorder="1" applyAlignment="1">
      <alignment horizontal="center" vertical="center"/>
    </xf>
    <xf numFmtId="0" fontId="19" fillId="8" borderId="62" xfId="0" applyFont="1" applyFill="1" applyBorder="1" applyAlignment="1">
      <alignment horizontal="center" vertical="center"/>
    </xf>
    <xf numFmtId="0" fontId="20" fillId="0" borderId="30" xfId="0" applyFont="1" applyBorder="1" applyAlignment="1">
      <alignment horizontal="left" shrinkToFit="1"/>
    </xf>
    <xf numFmtId="0" fontId="20" fillId="0" borderId="22" xfId="0" applyFont="1" applyBorder="1" applyAlignment="1">
      <alignment horizontal="left" shrinkToFit="1"/>
    </xf>
    <xf numFmtId="0" fontId="7" fillId="0" borderId="0" xfId="0" applyFont="1"/>
    <xf numFmtId="0" fontId="0" fillId="17" borderId="15" xfId="0" applyFill="1" applyBorder="1" applyAlignment="1">
      <alignment horizontal="center" vertical="center"/>
    </xf>
    <xf numFmtId="0" fontId="14" fillId="2" borderId="1" xfId="0" applyFont="1" applyFill="1" applyBorder="1" applyAlignment="1">
      <alignment horizontal="center" vertical="center"/>
    </xf>
    <xf numFmtId="0" fontId="3" fillId="0" borderId="0" xfId="0" applyFont="1" applyAlignment="1">
      <alignment horizontal="center"/>
    </xf>
    <xf numFmtId="0" fontId="3" fillId="2" borderId="1" xfId="0" applyFont="1" applyFill="1" applyBorder="1" applyAlignment="1">
      <alignment horizontal="center"/>
    </xf>
    <xf numFmtId="0" fontId="3" fillId="2" borderId="30" xfId="0" applyFont="1" applyFill="1" applyBorder="1" applyAlignment="1">
      <alignment horizontal="center"/>
    </xf>
    <xf numFmtId="0" fontId="0" fillId="17" borderId="42" xfId="0" applyFill="1" applyBorder="1" applyAlignment="1">
      <alignment horizontal="center" vertical="center"/>
    </xf>
    <xf numFmtId="0" fontId="0" fillId="0" borderId="30" xfId="0" applyBorder="1" applyAlignment="1">
      <alignment horizontal="center" vertical="center"/>
    </xf>
    <xf numFmtId="0" fontId="5" fillId="12" borderId="30" xfId="0" applyFont="1" applyFill="1" applyBorder="1" applyAlignment="1">
      <alignment horizontal="center"/>
    </xf>
    <xf numFmtId="0" fontId="14" fillId="0" borderId="34" xfId="0" applyFont="1" applyBorder="1" applyAlignment="1">
      <alignment horizontal="center" vertical="center"/>
    </xf>
    <xf numFmtId="0" fontId="0" fillId="0" borderId="34" xfId="0" applyBorder="1" applyAlignment="1">
      <alignment horizontal="center" vertical="center"/>
    </xf>
    <xf numFmtId="0" fontId="21" fillId="14" borderId="48" xfId="0" applyFont="1" applyFill="1" applyBorder="1" applyAlignment="1">
      <alignment vertical="center"/>
    </xf>
    <xf numFmtId="0" fontId="5" fillId="14" borderId="48" xfId="0" applyFont="1" applyFill="1" applyBorder="1" applyAlignment="1">
      <alignment vertical="center"/>
    </xf>
    <xf numFmtId="0" fontId="21" fillId="0" borderId="0" xfId="0" applyFont="1" applyAlignment="1">
      <alignment vertical="center"/>
    </xf>
    <xf numFmtId="0" fontId="21" fillId="0" borderId="59" xfId="0" applyFont="1" applyBorder="1" applyAlignment="1">
      <alignment vertical="center"/>
    </xf>
    <xf numFmtId="0" fontId="5" fillId="0" borderId="59" xfId="0" applyFont="1" applyBorder="1" applyAlignment="1">
      <alignment vertical="center"/>
    </xf>
    <xf numFmtId="0" fontId="20" fillId="0" borderId="0" xfId="0" applyFont="1" applyAlignment="1">
      <alignment horizontal="center"/>
    </xf>
    <xf numFmtId="0" fontId="28" fillId="0" borderId="0" xfId="0" applyFont="1" applyAlignment="1">
      <alignment horizontal="center"/>
    </xf>
    <xf numFmtId="0" fontId="28" fillId="0" borderId="1" xfId="0" applyFont="1" applyBorder="1" applyAlignment="1">
      <alignment horizontal="center"/>
    </xf>
    <xf numFmtId="0" fontId="14" fillId="13" borderId="1" xfId="0" applyFont="1" applyFill="1" applyBorder="1" applyAlignment="1">
      <alignment horizontal="center"/>
    </xf>
    <xf numFmtId="0" fontId="14" fillId="0" borderId="1" xfId="0" applyFont="1" applyBorder="1" applyAlignment="1">
      <alignment horizontal="center"/>
    </xf>
    <xf numFmtId="0" fontId="14" fillId="0" borderId="57" xfId="0" applyFont="1" applyBorder="1" applyAlignment="1">
      <alignment horizontal="center"/>
    </xf>
    <xf numFmtId="0" fontId="13" fillId="0" borderId="0" xfId="0" applyFont="1" applyAlignment="1">
      <alignment horizontal="center" vertical="center"/>
    </xf>
    <xf numFmtId="0" fontId="13" fillId="0" borderId="0" xfId="0" applyFont="1" applyAlignment="1">
      <alignment horizontal="left"/>
    </xf>
    <xf numFmtId="0" fontId="5" fillId="10" borderId="15" xfId="0" applyFont="1" applyFill="1" applyBorder="1" applyAlignment="1">
      <alignment horizontal="left" vertical="center"/>
    </xf>
    <xf numFmtId="0" fontId="0" fillId="24" borderId="46" xfId="0" applyFill="1" applyBorder="1" applyAlignment="1">
      <alignment horizontal="center" vertical="center"/>
    </xf>
    <xf numFmtId="0" fontId="0" fillId="24" borderId="45" xfId="0" applyFill="1" applyBorder="1" applyAlignment="1">
      <alignment horizontal="center" vertical="center"/>
    </xf>
    <xf numFmtId="0" fontId="12" fillId="0" borderId="0" xfId="1" applyFont="1" applyAlignment="1">
      <alignment horizontal="center" vertical="center"/>
    </xf>
    <xf numFmtId="0" fontId="0" fillId="16" borderId="15" xfId="0" applyFill="1" applyBorder="1" applyAlignment="1">
      <alignment horizontal="center" vertical="center"/>
    </xf>
    <xf numFmtId="0" fontId="5" fillId="12" borderId="12" xfId="0" applyFont="1" applyFill="1" applyBorder="1" applyAlignment="1">
      <alignment horizontal="center"/>
    </xf>
    <xf numFmtId="0" fontId="0" fillId="0" borderId="58" xfId="0" applyBorder="1"/>
    <xf numFmtId="0" fontId="20" fillId="0" borderId="65" xfId="0" applyFont="1" applyBorder="1" applyAlignment="1">
      <alignment horizontal="left" vertical="center" shrinkToFit="1"/>
    </xf>
    <xf numFmtId="0" fontId="5" fillId="15" borderId="1" xfId="0" applyFont="1" applyFill="1" applyBorder="1" applyAlignment="1">
      <alignment horizontal="center"/>
    </xf>
    <xf numFmtId="0" fontId="12" fillId="0" borderId="66" xfId="0" applyFont="1" applyBorder="1" applyAlignment="1">
      <alignment horizontal="center" vertical="center"/>
    </xf>
    <xf numFmtId="0" fontId="20" fillId="0" borderId="67" xfId="0" applyFont="1" applyBorder="1" applyAlignment="1">
      <alignment horizontal="left" vertical="center" shrinkToFit="1"/>
    </xf>
    <xf numFmtId="0" fontId="12" fillId="0" borderId="67" xfId="0" applyFont="1" applyBorder="1" applyAlignment="1">
      <alignment horizontal="center" vertical="center"/>
    </xf>
    <xf numFmtId="0" fontId="20" fillId="22" borderId="68" xfId="0" applyFont="1" applyFill="1" applyBorder="1" applyAlignment="1">
      <alignment horizontal="center"/>
    </xf>
    <xf numFmtId="0" fontId="20" fillId="22" borderId="69" xfId="0" applyFont="1" applyFill="1" applyBorder="1" applyAlignment="1">
      <alignment horizontal="center"/>
    </xf>
    <xf numFmtId="0" fontId="20" fillId="22" borderId="70" xfId="0" applyFont="1" applyFill="1" applyBorder="1" applyAlignment="1">
      <alignment horizontal="center"/>
    </xf>
    <xf numFmtId="0" fontId="20" fillId="22" borderId="2" xfId="0" applyFont="1" applyFill="1" applyBorder="1" applyAlignment="1">
      <alignment horizontal="center"/>
    </xf>
    <xf numFmtId="0" fontId="20" fillId="7" borderId="68" xfId="0" applyFont="1" applyFill="1" applyBorder="1" applyAlignment="1">
      <alignment horizontal="center"/>
    </xf>
    <xf numFmtId="0" fontId="20" fillId="7" borderId="69" xfId="0" applyFont="1" applyFill="1" applyBorder="1" applyAlignment="1">
      <alignment horizontal="center"/>
    </xf>
    <xf numFmtId="0" fontId="20" fillId="7" borderId="70" xfId="0" applyFont="1" applyFill="1" applyBorder="1" applyAlignment="1">
      <alignment horizontal="center"/>
    </xf>
    <xf numFmtId="0" fontId="20" fillId="7" borderId="2" xfId="0" applyFont="1" applyFill="1" applyBorder="1" applyAlignment="1">
      <alignment horizontal="center"/>
    </xf>
    <xf numFmtId="0" fontId="19" fillId="5" borderId="71" xfId="0" applyFont="1" applyFill="1" applyBorder="1" applyAlignment="1">
      <alignment horizontal="center" vertical="center"/>
    </xf>
    <xf numFmtId="0" fontId="19" fillId="5" borderId="39" xfId="0" applyFont="1" applyFill="1" applyBorder="1" applyAlignment="1">
      <alignment horizontal="center" vertical="center"/>
    </xf>
    <xf numFmtId="0" fontId="20" fillId="0" borderId="67" xfId="0" applyFont="1" applyBorder="1" applyAlignment="1">
      <alignment horizontal="left" shrinkToFit="1"/>
    </xf>
    <xf numFmtId="0" fontId="20" fillId="3" borderId="13" xfId="0" applyFont="1" applyFill="1" applyBorder="1" applyAlignment="1">
      <alignment horizontal="left"/>
    </xf>
    <xf numFmtId="0" fontId="20" fillId="0" borderId="13" xfId="0" applyFont="1" applyBorder="1" applyAlignment="1">
      <alignment horizontal="left"/>
    </xf>
    <xf numFmtId="0" fontId="20" fillId="0" borderId="19" xfId="0" applyFont="1" applyBorder="1" applyAlignment="1">
      <alignment horizontal="left"/>
    </xf>
    <xf numFmtId="0" fontId="6" fillId="0" borderId="64" xfId="0" applyFont="1" applyBorder="1" applyAlignment="1">
      <alignment horizontal="center" vertical="center"/>
    </xf>
    <xf numFmtId="0" fontId="6" fillId="0" borderId="25" xfId="0" applyFont="1" applyBorder="1" applyAlignment="1">
      <alignment horizontal="center" vertical="center"/>
    </xf>
    <xf numFmtId="0" fontId="14" fillId="0" borderId="17" xfId="0" applyFont="1" applyBorder="1" applyAlignment="1">
      <alignment horizontal="center" vertical="center"/>
    </xf>
    <xf numFmtId="0" fontId="0" fillId="15" borderId="55" xfId="0" applyFill="1" applyBorder="1" applyAlignment="1">
      <alignment horizontal="center" vertical="center"/>
    </xf>
    <xf numFmtId="0" fontId="14" fillId="0" borderId="46" xfId="0" applyFont="1" applyBorder="1" applyAlignment="1">
      <alignment horizontal="center" vertical="center"/>
    </xf>
    <xf numFmtId="0" fontId="0" fillId="15" borderId="56" xfId="0" applyFill="1" applyBorder="1" applyAlignment="1">
      <alignment horizontal="center" vertical="center"/>
    </xf>
    <xf numFmtId="0" fontId="14" fillId="0" borderId="47" xfId="0" applyFont="1" applyBorder="1" applyAlignment="1">
      <alignment horizontal="center" vertical="center"/>
    </xf>
    <xf numFmtId="0" fontId="0" fillId="15" borderId="6" xfId="0" applyFill="1" applyBorder="1" applyAlignment="1">
      <alignment horizontal="center" vertical="center"/>
    </xf>
    <xf numFmtId="0" fontId="0" fillId="15" borderId="20" xfId="0" applyFill="1" applyBorder="1" applyAlignment="1">
      <alignment horizontal="center" vertical="center"/>
    </xf>
    <xf numFmtId="0" fontId="0" fillId="18" borderId="20" xfId="0" applyFill="1" applyBorder="1" applyAlignment="1">
      <alignment horizontal="center" vertical="center"/>
    </xf>
    <xf numFmtId="0" fontId="14" fillId="0" borderId="30" xfId="0" applyFont="1" applyBorder="1" applyAlignment="1">
      <alignment horizontal="center" vertical="center"/>
    </xf>
    <xf numFmtId="0" fontId="0" fillId="18" borderId="72" xfId="0" applyFill="1" applyBorder="1" applyAlignment="1">
      <alignment horizontal="center" vertical="center"/>
    </xf>
    <xf numFmtId="0" fontId="14" fillId="0" borderId="3" xfId="0" applyFont="1" applyBorder="1" applyAlignment="1">
      <alignment horizontal="center" vertical="center"/>
    </xf>
    <xf numFmtId="0" fontId="14" fillId="0" borderId="9" xfId="0" applyFont="1" applyBorder="1" applyAlignment="1">
      <alignment horizontal="center" vertical="center"/>
    </xf>
    <xf numFmtId="0" fontId="14" fillId="0" borderId="25" xfId="0" applyFont="1" applyBorder="1" applyAlignment="1">
      <alignment horizontal="center" vertical="center"/>
    </xf>
    <xf numFmtId="0" fontId="14" fillId="0" borderId="22" xfId="0" applyFont="1" applyBorder="1" applyAlignment="1">
      <alignment horizontal="center" vertical="center"/>
    </xf>
    <xf numFmtId="0" fontId="14" fillId="0" borderId="48" xfId="0" applyFont="1" applyBorder="1" applyAlignment="1">
      <alignment horizontal="center" vertical="center"/>
    </xf>
    <xf numFmtId="0" fontId="0" fillId="18" borderId="63" xfId="0" applyFill="1" applyBorder="1" applyAlignment="1">
      <alignment horizontal="center" vertical="center"/>
    </xf>
    <xf numFmtId="0" fontId="14" fillId="0" borderId="29" xfId="0" applyFont="1" applyBorder="1" applyAlignment="1">
      <alignment horizontal="center" vertical="center"/>
    </xf>
    <xf numFmtId="0" fontId="14" fillId="0" borderId="73" xfId="0" applyFont="1" applyBorder="1" applyAlignment="1">
      <alignment horizontal="center" vertical="center"/>
    </xf>
    <xf numFmtId="0" fontId="14" fillId="0" borderId="74" xfId="0" applyFont="1" applyBorder="1" applyAlignment="1">
      <alignment horizontal="center" vertical="center"/>
    </xf>
    <xf numFmtId="0" fontId="14" fillId="0" borderId="75" xfId="0" applyFont="1" applyBorder="1" applyAlignment="1">
      <alignment horizontal="center" vertical="center"/>
    </xf>
    <xf numFmtId="0" fontId="14" fillId="0" borderId="7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25" borderId="49" xfId="0" applyFont="1" applyFill="1" applyBorder="1" applyAlignment="1">
      <alignment horizontal="center" vertical="center"/>
    </xf>
    <xf numFmtId="0" fontId="32" fillId="25" borderId="49" xfId="0" applyFont="1" applyFill="1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0" fillId="0" borderId="22" xfId="0" applyBorder="1" applyAlignment="1">
      <alignment horizontal="center" vertical="center"/>
    </xf>
    <xf numFmtId="0" fontId="0" fillId="0" borderId="22" xfId="0" applyBorder="1" applyAlignment="1">
      <alignment horizontal="left" vertical="center"/>
    </xf>
    <xf numFmtId="0" fontId="0" fillId="4" borderId="1" xfId="0" applyFill="1" applyBorder="1" applyAlignment="1">
      <alignment horizontal="center" vertical="center"/>
    </xf>
    <xf numFmtId="0" fontId="0" fillId="4" borderId="1" xfId="0" applyFill="1" applyBorder="1" applyAlignment="1">
      <alignment horizontal="left" vertical="center"/>
    </xf>
    <xf numFmtId="0" fontId="0" fillId="0" borderId="9" xfId="0" applyBorder="1" applyAlignment="1">
      <alignment horizontal="left" vertical="center"/>
    </xf>
    <xf numFmtId="0" fontId="0" fillId="0" borderId="48" xfId="0" applyBorder="1" applyAlignment="1">
      <alignment horizontal="left" vertical="center"/>
    </xf>
    <xf numFmtId="0" fontId="31" fillId="0" borderId="1" xfId="0" applyFont="1" applyBorder="1" applyAlignment="1">
      <alignment horizontal="left" vertical="center"/>
    </xf>
    <xf numFmtId="0" fontId="0" fillId="0" borderId="30" xfId="0" applyBorder="1" applyAlignment="1">
      <alignment horizontal="left" vertical="center"/>
    </xf>
    <xf numFmtId="0" fontId="0" fillId="4" borderId="9" xfId="0" applyFill="1" applyBorder="1" applyAlignment="1">
      <alignment horizontal="center" vertical="center"/>
    </xf>
    <xf numFmtId="0" fontId="0" fillId="4" borderId="48" xfId="0" applyFill="1" applyBorder="1" applyAlignment="1">
      <alignment horizontal="left" vertical="center"/>
    </xf>
    <xf numFmtId="0" fontId="34" fillId="0" borderId="0" xfId="0" applyFont="1" applyAlignment="1">
      <alignment horizontal="center" vertical="center"/>
    </xf>
    <xf numFmtId="0" fontId="2" fillId="0" borderId="0" xfId="0" applyFont="1"/>
    <xf numFmtId="0" fontId="2" fillId="0" borderId="0" xfId="0" applyFont="1" applyAlignment="1">
      <alignment horizontal="center" vertical="center"/>
    </xf>
    <xf numFmtId="0" fontId="28" fillId="12" borderId="10" xfId="0" applyFont="1" applyFill="1" applyBorder="1"/>
    <xf numFmtId="0" fontId="28" fillId="0" borderId="0" xfId="0" applyFont="1"/>
    <xf numFmtId="0" fontId="2" fillId="0" borderId="1" xfId="0" applyFont="1" applyBorder="1"/>
    <xf numFmtId="0" fontId="2" fillId="0" borderId="63" xfId="0" applyFont="1" applyBorder="1"/>
    <xf numFmtId="0" fontId="28" fillId="23" borderId="8" xfId="0" applyFont="1" applyFill="1" applyBorder="1"/>
    <xf numFmtId="0" fontId="28" fillId="23" borderId="15" xfId="0" applyFont="1" applyFill="1" applyBorder="1"/>
    <xf numFmtId="0" fontId="28" fillId="23" borderId="21" xfId="0" applyFont="1" applyFill="1" applyBorder="1"/>
    <xf numFmtId="0" fontId="28" fillId="23" borderId="42" xfId="0" applyFont="1" applyFill="1" applyBorder="1"/>
    <xf numFmtId="0" fontId="28" fillId="0" borderId="30" xfId="0" applyFont="1" applyBorder="1"/>
    <xf numFmtId="0" fontId="2" fillId="0" borderId="30" xfId="0" applyFont="1" applyBorder="1"/>
    <xf numFmtId="0" fontId="28" fillId="0" borderId="1" xfId="0" applyFont="1" applyBorder="1"/>
    <xf numFmtId="0" fontId="2" fillId="15" borderId="1" xfId="0" applyFont="1" applyFill="1" applyBorder="1"/>
    <xf numFmtId="0" fontId="5" fillId="0" borderId="41" xfId="0" applyFont="1" applyBorder="1" applyAlignment="1">
      <alignment horizontal="center"/>
    </xf>
    <xf numFmtId="0" fontId="3" fillId="27" borderId="1" xfId="0" applyFont="1" applyFill="1" applyBorder="1" applyAlignment="1">
      <alignment horizontal="center" vertical="center"/>
    </xf>
    <xf numFmtId="0" fontId="5" fillId="0" borderId="42" xfId="0" applyFont="1" applyBorder="1" applyAlignment="1">
      <alignment horizontal="center"/>
    </xf>
    <xf numFmtId="0" fontId="0" fillId="0" borderId="59" xfId="0" applyBorder="1"/>
    <xf numFmtId="0" fontId="3" fillId="0" borderId="59" xfId="0" applyFont="1" applyBorder="1" applyAlignment="1">
      <alignment horizontal="center"/>
    </xf>
    <xf numFmtId="0" fontId="5" fillId="0" borderId="43" xfId="0" applyFont="1" applyBorder="1" applyAlignment="1">
      <alignment horizontal="center"/>
    </xf>
    <xf numFmtId="0" fontId="14" fillId="0" borderId="59" xfId="0" applyFont="1" applyBorder="1" applyAlignment="1">
      <alignment horizontal="center" vertical="center"/>
    </xf>
    <xf numFmtId="0" fontId="5" fillId="0" borderId="59" xfId="0" applyFont="1" applyBorder="1" applyAlignment="1">
      <alignment horizontal="left" vertical="center"/>
    </xf>
    <xf numFmtId="0" fontId="5" fillId="10" borderId="53" xfId="0" applyFont="1" applyFill="1" applyBorder="1" applyAlignment="1">
      <alignment horizontal="left" vertical="center"/>
    </xf>
    <xf numFmtId="0" fontId="22" fillId="0" borderId="7" xfId="0" applyFont="1" applyBorder="1" applyAlignment="1">
      <alignment horizontal="center" vertical="center"/>
    </xf>
    <xf numFmtId="0" fontId="28" fillId="12" borderId="40" xfId="0" applyFont="1" applyFill="1" applyBorder="1"/>
    <xf numFmtId="0" fontId="28" fillId="12" borderId="5" xfId="0" applyFont="1" applyFill="1" applyBorder="1"/>
    <xf numFmtId="0" fontId="28" fillId="12" borderId="13" xfId="0" applyFont="1" applyFill="1" applyBorder="1"/>
    <xf numFmtId="0" fontId="28" fillId="12" borderId="19" xfId="0" applyFont="1" applyFill="1" applyBorder="1"/>
    <xf numFmtId="0" fontId="28" fillId="12" borderId="34" xfId="0" applyFont="1" applyFill="1" applyBorder="1"/>
    <xf numFmtId="0" fontId="28" fillId="12" borderId="59" xfId="0" applyFont="1" applyFill="1" applyBorder="1"/>
    <xf numFmtId="0" fontId="28" fillId="14" borderId="5" xfId="0" applyFont="1" applyFill="1" applyBorder="1"/>
    <xf numFmtId="0" fontId="28" fillId="14" borderId="13" xfId="0" applyFont="1" applyFill="1" applyBorder="1"/>
    <xf numFmtId="0" fontId="28" fillId="14" borderId="59" xfId="0" applyFont="1" applyFill="1" applyBorder="1"/>
    <xf numFmtId="0" fontId="28" fillId="14" borderId="19" xfId="0" applyFont="1" applyFill="1" applyBorder="1"/>
    <xf numFmtId="0" fontId="28" fillId="14" borderId="34" xfId="0" applyFont="1" applyFill="1" applyBorder="1"/>
    <xf numFmtId="0" fontId="28" fillId="9" borderId="5" xfId="0" applyFont="1" applyFill="1" applyBorder="1"/>
    <xf numFmtId="0" fontId="28" fillId="9" borderId="13" xfId="0" applyFont="1" applyFill="1" applyBorder="1"/>
    <xf numFmtId="0" fontId="28" fillId="9" borderId="59" xfId="0" applyFont="1" applyFill="1" applyBorder="1"/>
    <xf numFmtId="0" fontId="28" fillId="9" borderId="19" xfId="0" applyFont="1" applyFill="1" applyBorder="1"/>
    <xf numFmtId="0" fontId="28" fillId="9" borderId="34" xfId="0" applyFont="1" applyFill="1" applyBorder="1"/>
    <xf numFmtId="0" fontId="28" fillId="23" borderId="5" xfId="0" applyFont="1" applyFill="1" applyBorder="1"/>
    <xf numFmtId="0" fontId="28" fillId="23" borderId="13" xfId="0" applyFont="1" applyFill="1" applyBorder="1"/>
    <xf numFmtId="0" fontId="28" fillId="23" borderId="19" xfId="0" applyFont="1" applyFill="1" applyBorder="1"/>
    <xf numFmtId="0" fontId="28" fillId="23" borderId="34" xfId="0" applyFont="1" applyFill="1" applyBorder="1"/>
    <xf numFmtId="0" fontId="28" fillId="23" borderId="59" xfId="0" applyFont="1" applyFill="1" applyBorder="1"/>
    <xf numFmtId="0" fontId="2" fillId="15" borderId="15" xfId="0" applyFont="1" applyFill="1" applyBorder="1"/>
    <xf numFmtId="0" fontId="28" fillId="12" borderId="3" xfId="0" applyFont="1" applyFill="1" applyBorder="1"/>
    <xf numFmtId="0" fontId="28" fillId="0" borderId="10" xfId="0" applyFont="1" applyBorder="1"/>
    <xf numFmtId="0" fontId="28" fillId="12" borderId="64" xfId="0" applyFont="1" applyFill="1" applyBorder="1"/>
    <xf numFmtId="0" fontId="28" fillId="0" borderId="16" xfId="0" applyFont="1" applyBorder="1"/>
    <xf numFmtId="0" fontId="28" fillId="12" borderId="25" xfId="0" applyFont="1" applyFill="1" applyBorder="1"/>
    <xf numFmtId="0" fontId="28" fillId="0" borderId="23" xfId="0" applyFont="1" applyBorder="1"/>
    <xf numFmtId="0" fontId="28" fillId="12" borderId="73" xfId="0" applyFont="1" applyFill="1" applyBorder="1"/>
    <xf numFmtId="0" fontId="28" fillId="0" borderId="77" xfId="0" applyFont="1" applyBorder="1"/>
    <xf numFmtId="0" fontId="28" fillId="12" borderId="29" xfId="0" applyFont="1" applyFill="1" applyBorder="1"/>
    <xf numFmtId="0" fontId="28" fillId="0" borderId="40" xfId="0" applyFont="1" applyBorder="1"/>
    <xf numFmtId="0" fontId="14" fillId="0" borderId="25" xfId="0" applyFont="1" applyBorder="1" applyAlignment="1">
      <alignment horizontal="center" vertical="center" textRotation="90"/>
    </xf>
    <xf numFmtId="0" fontId="3" fillId="0" borderId="22" xfId="0" applyFont="1" applyBorder="1" applyAlignment="1">
      <alignment horizontal="center" vertical="center" textRotation="90"/>
    </xf>
    <xf numFmtId="0" fontId="3" fillId="0" borderId="22" xfId="0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/>
    </xf>
    <xf numFmtId="0" fontId="2" fillId="15" borderId="42" xfId="0" applyFont="1" applyFill="1" applyBorder="1"/>
    <xf numFmtId="0" fontId="3" fillId="0" borderId="25" xfId="0" applyFont="1" applyBorder="1" applyAlignment="1">
      <alignment horizontal="center" vertical="center"/>
    </xf>
    <xf numFmtId="0" fontId="3" fillId="0" borderId="18" xfId="0" applyFont="1" applyBorder="1" applyAlignment="1">
      <alignment horizontal="center" vertical="center"/>
    </xf>
    <xf numFmtId="0" fontId="2" fillId="0" borderId="22" xfId="0" applyFont="1" applyBorder="1" applyAlignment="1">
      <alignment horizontal="center" vertical="center"/>
    </xf>
    <xf numFmtId="0" fontId="2" fillId="0" borderId="22" xfId="0" applyFont="1" applyBorder="1"/>
    <xf numFmtId="0" fontId="21" fillId="28" borderId="1" xfId="0" applyFont="1" applyFill="1" applyBorder="1" applyAlignment="1">
      <alignment vertical="center"/>
    </xf>
    <xf numFmtId="0" fontId="5" fillId="28" borderId="1" xfId="0" applyFont="1" applyFill="1" applyBorder="1" applyAlignment="1">
      <alignment vertical="center"/>
    </xf>
    <xf numFmtId="0" fontId="21" fillId="0" borderId="1" xfId="0" applyFont="1" applyBorder="1" applyAlignment="1">
      <alignment vertical="center"/>
    </xf>
    <xf numFmtId="0" fontId="5" fillId="0" borderId="1" xfId="0" applyFont="1" applyBorder="1" applyAlignment="1">
      <alignment vertical="center"/>
    </xf>
    <xf numFmtId="0" fontId="1" fillId="0" borderId="1" xfId="0" applyFont="1" applyBorder="1" applyAlignment="1">
      <alignment horizontal="left" vertical="center"/>
    </xf>
    <xf numFmtId="0" fontId="0" fillId="0" borderId="0" xfId="0" applyAlignment="1">
      <alignment horizontal="right" vertical="center"/>
    </xf>
    <xf numFmtId="0" fontId="18" fillId="0" borderId="0" xfId="1" applyFont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0" fillId="0" borderId="0" xfId="0" applyAlignment="1">
      <alignment horizontal="right"/>
    </xf>
    <xf numFmtId="0" fontId="0" fillId="0" borderId="59" xfId="0" applyBorder="1" applyAlignment="1">
      <alignment horizontal="right"/>
    </xf>
    <xf numFmtId="0" fontId="0" fillId="0" borderId="75" xfId="0" applyBorder="1" applyAlignment="1">
      <alignment horizontal="right"/>
    </xf>
    <xf numFmtId="0" fontId="0" fillId="0" borderId="78" xfId="0" applyBorder="1" applyAlignment="1">
      <alignment horizontal="right"/>
    </xf>
    <xf numFmtId="0" fontId="2" fillId="4" borderId="0" xfId="0" applyFont="1" applyFill="1"/>
    <xf numFmtId="0" fontId="0" fillId="0" borderId="1" xfId="0" applyBorder="1" applyAlignment="1">
      <alignment horizontal="left"/>
    </xf>
    <xf numFmtId="0" fontId="0" fillId="26" borderId="1" xfId="0" applyFill="1" applyBorder="1" applyAlignment="1">
      <alignment horizontal="left" vertical="center"/>
    </xf>
    <xf numFmtId="0" fontId="33" fillId="0" borderId="1" xfId="0" applyFont="1" applyBorder="1" applyAlignment="1">
      <alignment horizontal="left" vertical="center"/>
    </xf>
    <xf numFmtId="165" fontId="33" fillId="0" borderId="1" xfId="2" applyBorder="1" applyAlignment="1">
      <alignment horizontal="left" vertical="center"/>
    </xf>
    <xf numFmtId="165" fontId="33" fillId="0" borderId="48" xfId="2" applyBorder="1" applyAlignment="1">
      <alignment horizontal="left" vertical="center"/>
    </xf>
    <xf numFmtId="165" fontId="33" fillId="0" borderId="9" xfId="2" applyBorder="1" applyAlignment="1">
      <alignment horizontal="left" vertical="center"/>
    </xf>
    <xf numFmtId="0" fontId="1" fillId="4" borderId="1" xfId="0" applyFont="1" applyFill="1" applyBorder="1" applyAlignment="1">
      <alignment horizontal="left" vertical="center"/>
    </xf>
    <xf numFmtId="0" fontId="20" fillId="0" borderId="1" xfId="0" applyFont="1" applyBorder="1" applyAlignment="1">
      <alignment horizontal="left" vertical="center"/>
    </xf>
    <xf numFmtId="0" fontId="1" fillId="0" borderId="1" xfId="0" applyFont="1" applyBorder="1" applyAlignment="1">
      <alignment horizontal="center" vertical="center"/>
    </xf>
    <xf numFmtId="0" fontId="0" fillId="4" borderId="48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1" fillId="0" borderId="1" xfId="0" applyFont="1" applyBorder="1"/>
    <xf numFmtId="0" fontId="1" fillId="0" borderId="0" xfId="0" applyFont="1" applyAlignment="1">
      <alignment horizontal="center" vertical="center"/>
    </xf>
    <xf numFmtId="0" fontId="1" fillId="0" borderId="0" xfId="0" applyFont="1"/>
    <xf numFmtId="0" fontId="31" fillId="4" borderId="1" xfId="0" applyFont="1" applyFill="1" applyBorder="1" applyAlignment="1">
      <alignment horizontal="left" vertical="center"/>
    </xf>
    <xf numFmtId="164" fontId="0" fillId="4" borderId="1" xfId="0" applyNumberFormat="1" applyFill="1" applyBorder="1" applyAlignment="1">
      <alignment horizontal="center" vertical="center"/>
    </xf>
    <xf numFmtId="0" fontId="28" fillId="0" borderId="1" xfId="0" applyFont="1" applyBorder="1" applyAlignment="1">
      <alignment horizontal="left" vertical="center"/>
    </xf>
    <xf numFmtId="0" fontId="0" fillId="4" borderId="9" xfId="0" applyFill="1" applyBorder="1" applyAlignment="1">
      <alignment horizontal="left" vertical="center"/>
    </xf>
    <xf numFmtId="0" fontId="0" fillId="4" borderId="1" xfId="0" applyFill="1" applyBorder="1"/>
    <xf numFmtId="0" fontId="2" fillId="0" borderId="1" xfId="0" applyFont="1" applyBorder="1" applyAlignment="1">
      <alignment horizontal="right" vertical="center"/>
    </xf>
    <xf numFmtId="0" fontId="39" fillId="0" borderId="1" xfId="0" applyFont="1" applyBorder="1"/>
    <xf numFmtId="0" fontId="0" fillId="0" borderId="79" xfId="0" applyBorder="1"/>
    <xf numFmtId="0" fontId="5" fillId="17" borderId="53" xfId="0" applyFont="1" applyFill="1" applyBorder="1" applyAlignment="1">
      <alignment horizontal="left" vertical="center"/>
    </xf>
    <xf numFmtId="0" fontId="0" fillId="0" borderId="51" xfId="0" applyBorder="1" applyAlignment="1">
      <alignment horizontal="center" vertical="center"/>
    </xf>
    <xf numFmtId="0" fontId="0" fillId="0" borderId="51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wrapText="1"/>
    </xf>
    <xf numFmtId="0" fontId="1" fillId="0" borderId="30" xfId="0" applyFont="1" applyBorder="1"/>
    <xf numFmtId="0" fontId="1" fillId="0" borderId="30" xfId="0" applyFont="1" applyBorder="1" applyAlignment="1">
      <alignment horizontal="center" vertical="center"/>
    </xf>
    <xf numFmtId="0" fontId="0" fillId="4" borderId="30" xfId="0" applyFill="1" applyBorder="1" applyAlignment="1">
      <alignment horizontal="left" vertical="center"/>
    </xf>
    <xf numFmtId="0" fontId="33" fillId="0" borderId="30" xfId="0" applyFont="1" applyBorder="1" applyAlignment="1">
      <alignment horizontal="left" vertical="center"/>
    </xf>
    <xf numFmtId="165" fontId="33" fillId="32" borderId="9" xfId="2" applyFill="1" applyBorder="1" applyAlignment="1">
      <alignment horizontal="left" vertical="center"/>
    </xf>
    <xf numFmtId="0" fontId="16" fillId="0" borderId="1" xfId="0" applyFont="1" applyBorder="1" applyAlignment="1">
      <alignment horizontal="center" vertical="center"/>
    </xf>
    <xf numFmtId="0" fontId="40" fillId="0" borderId="1" xfId="0" applyFont="1" applyBorder="1" applyAlignment="1">
      <alignment horizontal="center" vertical="center"/>
    </xf>
    <xf numFmtId="0" fontId="40" fillId="0" borderId="1" xfId="0" applyFont="1" applyBorder="1" applyAlignment="1">
      <alignment horizontal="left" vertical="center"/>
    </xf>
    <xf numFmtId="0" fontId="0" fillId="4" borderId="30" xfId="0" applyFill="1" applyBorder="1" applyAlignment="1">
      <alignment horizontal="center" vertical="center"/>
    </xf>
    <xf numFmtId="0" fontId="40" fillId="4" borderId="1" xfId="0" applyFont="1" applyFill="1" applyBorder="1" applyAlignment="1">
      <alignment horizontal="center" vertical="center"/>
    </xf>
    <xf numFmtId="0" fontId="16" fillId="4" borderId="1" xfId="0" applyFont="1" applyFill="1" applyBorder="1" applyAlignment="1">
      <alignment horizontal="center" vertical="center"/>
    </xf>
    <xf numFmtId="0" fontId="2" fillId="0" borderId="30" xfId="0" applyFont="1" applyBorder="1" applyAlignment="1">
      <alignment horizontal="center" vertical="center"/>
    </xf>
    <xf numFmtId="0" fontId="2" fillId="0" borderId="30" xfId="0" applyFont="1" applyBorder="1" applyAlignment="1">
      <alignment horizontal="right" vertical="center"/>
    </xf>
    <xf numFmtId="0" fontId="2" fillId="15" borderId="30" xfId="0" applyFont="1" applyFill="1" applyBorder="1"/>
    <xf numFmtId="0" fontId="1" fillId="0" borderId="22" xfId="0" applyFont="1" applyBorder="1"/>
    <xf numFmtId="0" fontId="0" fillId="0" borderId="22" xfId="0" applyBorder="1"/>
    <xf numFmtId="0" fontId="2" fillId="15" borderId="22" xfId="0" applyFont="1" applyFill="1" applyBorder="1"/>
    <xf numFmtId="0" fontId="1" fillId="0" borderId="22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2" xfId="0" applyFont="1" applyBorder="1"/>
    <xf numFmtId="0" fontId="2" fillId="0" borderId="2" xfId="0" applyFont="1" applyBorder="1" applyAlignment="1">
      <alignment horizontal="center" vertical="center"/>
    </xf>
    <xf numFmtId="0" fontId="2" fillId="0" borderId="2" xfId="0" applyFont="1" applyBorder="1"/>
    <xf numFmtId="0" fontId="2" fillId="0" borderId="22" xfId="0" applyFont="1" applyBorder="1" applyAlignment="1">
      <alignment horizontal="right" vertical="center"/>
    </xf>
    <xf numFmtId="0" fontId="1" fillId="15" borderId="1" xfId="0" applyFont="1" applyFill="1" applyBorder="1"/>
    <xf numFmtId="0" fontId="14" fillId="0" borderId="44" xfId="0" applyFont="1" applyBorder="1" applyAlignment="1">
      <alignment horizontal="center" vertical="center" textRotation="90" wrapText="1"/>
    </xf>
    <xf numFmtId="0" fontId="14" fillId="0" borderId="57" xfId="0" applyFont="1" applyBorder="1" applyAlignment="1">
      <alignment horizontal="center" vertical="center" textRotation="90" wrapText="1"/>
    </xf>
    <xf numFmtId="0" fontId="14" fillId="0" borderId="45" xfId="0" applyFont="1" applyBorder="1" applyAlignment="1">
      <alignment horizontal="center" vertical="center" textRotation="90" wrapText="1"/>
    </xf>
    <xf numFmtId="0" fontId="14" fillId="0" borderId="46" xfId="0" applyFont="1" applyBorder="1" applyAlignment="1">
      <alignment horizontal="center" vertical="center" textRotation="90" wrapText="1"/>
    </xf>
    <xf numFmtId="0" fontId="14" fillId="0" borderId="47" xfId="0" applyFont="1" applyBorder="1" applyAlignment="1">
      <alignment horizontal="center" vertical="center" textRotation="90" wrapText="1"/>
    </xf>
    <xf numFmtId="0" fontId="3" fillId="12" borderId="7" xfId="0" applyFont="1" applyFill="1" applyBorder="1" applyAlignment="1">
      <alignment horizontal="center" vertical="center"/>
    </xf>
    <xf numFmtId="0" fontId="3" fillId="12" borderId="5" xfId="0" applyFont="1" applyFill="1" applyBorder="1" applyAlignment="1">
      <alignment horizontal="center" vertical="center"/>
    </xf>
    <xf numFmtId="0" fontId="14" fillId="15" borderId="3" xfId="0" applyFont="1" applyFill="1" applyBorder="1" applyAlignment="1">
      <alignment horizontal="center" vertical="center"/>
    </xf>
    <xf numFmtId="0" fontId="14" fillId="15" borderId="9" xfId="0" applyFont="1" applyFill="1" applyBorder="1" applyAlignment="1">
      <alignment horizontal="center" vertical="center"/>
    </xf>
    <xf numFmtId="0" fontId="14" fillId="15" borderId="10" xfId="0" applyFont="1" applyFill="1" applyBorder="1" applyAlignment="1">
      <alignment horizontal="center" vertical="center"/>
    </xf>
    <xf numFmtId="0" fontId="12" fillId="0" borderId="35" xfId="0" applyFont="1" applyBorder="1" applyAlignment="1">
      <alignment horizontal="center" vertical="center"/>
    </xf>
    <xf numFmtId="0" fontId="12" fillId="0" borderId="39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 shrinkToFit="1"/>
    </xf>
    <xf numFmtId="0" fontId="12" fillId="0" borderId="38" xfId="0" applyFont="1" applyBorder="1" applyAlignment="1">
      <alignment horizontal="center"/>
    </xf>
    <xf numFmtId="0" fontId="12" fillId="0" borderId="39" xfId="0" applyFont="1" applyBorder="1" applyAlignment="1">
      <alignment horizontal="center"/>
    </xf>
    <xf numFmtId="0" fontId="12" fillId="0" borderId="36" xfId="0" applyFont="1" applyBorder="1" applyAlignment="1">
      <alignment horizontal="center" vertical="center"/>
    </xf>
    <xf numFmtId="0" fontId="12" fillId="0" borderId="35" xfId="0" applyFont="1" applyBorder="1" applyAlignment="1">
      <alignment horizontal="center"/>
    </xf>
    <xf numFmtId="0" fontId="12" fillId="0" borderId="37" xfId="0" applyFont="1" applyBorder="1" applyAlignment="1">
      <alignment horizontal="center"/>
    </xf>
    <xf numFmtId="0" fontId="5" fillId="0" borderId="7" xfId="0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22" fillId="0" borderId="18" xfId="0" applyFont="1" applyBorder="1" applyAlignment="1">
      <alignment horizontal="left" vertical="center" shrinkToFit="1"/>
    </xf>
    <xf numFmtId="0" fontId="22" fillId="0" borderId="19" xfId="0" applyFont="1" applyBorder="1" applyAlignment="1">
      <alignment horizontal="left" vertical="center" shrinkToFit="1"/>
    </xf>
    <xf numFmtId="0" fontId="22" fillId="0" borderId="20" xfId="0" applyFont="1" applyBorder="1" applyAlignment="1">
      <alignment horizontal="left" vertical="center" shrinkToFit="1"/>
    </xf>
    <xf numFmtId="1" fontId="6" fillId="6" borderId="22" xfId="0" applyNumberFormat="1" applyFont="1" applyFill="1" applyBorder="1" applyAlignment="1">
      <alignment horizontal="center" vertical="center"/>
    </xf>
    <xf numFmtId="0" fontId="5" fillId="0" borderId="52" xfId="0" applyFont="1" applyBorder="1" applyAlignment="1">
      <alignment horizontal="center"/>
    </xf>
    <xf numFmtId="0" fontId="5" fillId="0" borderId="43" xfId="0" applyFont="1" applyBorder="1" applyAlignment="1">
      <alignment horizontal="center"/>
    </xf>
    <xf numFmtId="0" fontId="22" fillId="0" borderId="12" xfId="0" applyFont="1" applyBorder="1" applyAlignment="1">
      <alignment horizontal="left" vertical="center" shrinkToFit="1"/>
    </xf>
    <xf numFmtId="0" fontId="22" fillId="0" borderId="13" xfId="0" applyFont="1" applyBorder="1" applyAlignment="1">
      <alignment horizontal="left" vertical="center" shrinkToFit="1"/>
    </xf>
    <xf numFmtId="0" fontId="22" fillId="0" borderId="14" xfId="0" applyFont="1" applyBorder="1" applyAlignment="1">
      <alignment horizontal="left" vertical="center" shrinkToFit="1"/>
    </xf>
    <xf numFmtId="1" fontId="6" fillId="6" borderId="1" xfId="0" applyNumberFormat="1" applyFont="1" applyFill="1" applyBorder="1" applyAlignment="1">
      <alignment horizontal="center" vertical="center"/>
    </xf>
    <xf numFmtId="0" fontId="6" fillId="2" borderId="12" xfId="0" applyFont="1" applyFill="1" applyBorder="1" applyAlignment="1">
      <alignment horizontal="center" vertical="center"/>
    </xf>
    <xf numFmtId="0" fontId="6" fillId="2" borderId="13" xfId="0" applyFont="1" applyFill="1" applyBorder="1" applyAlignment="1">
      <alignment horizontal="center" vertical="center"/>
    </xf>
    <xf numFmtId="0" fontId="6" fillId="2" borderId="15" xfId="0" applyFont="1" applyFill="1" applyBorder="1" applyAlignment="1">
      <alignment horizontal="center" vertical="center"/>
    </xf>
    <xf numFmtId="0" fontId="6" fillId="17" borderId="12" xfId="0" applyFont="1" applyFill="1" applyBorder="1" applyAlignment="1">
      <alignment horizontal="center" vertical="center"/>
    </xf>
    <xf numFmtId="0" fontId="6" fillId="17" borderId="13" xfId="0" applyFont="1" applyFill="1" applyBorder="1" applyAlignment="1">
      <alignment horizontal="center" vertical="center"/>
    </xf>
    <xf numFmtId="0" fontId="6" fillId="17" borderId="15" xfId="0" applyFont="1" applyFill="1" applyBorder="1" applyAlignment="1">
      <alignment horizontal="center" vertical="center"/>
    </xf>
    <xf numFmtId="0" fontId="7" fillId="0" borderId="34" xfId="0" applyFont="1" applyBorder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5" fillId="0" borderId="2" xfId="0" applyFont="1" applyBorder="1" applyAlignment="1">
      <alignment horizontal="left" vertical="center"/>
    </xf>
    <xf numFmtId="0" fontId="5" fillId="0" borderId="0" xfId="0" applyFont="1" applyAlignment="1">
      <alignment horizontal="right" vertical="center"/>
    </xf>
    <xf numFmtId="0" fontId="6" fillId="0" borderId="4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7" fillId="0" borderId="8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24" xfId="0" applyFont="1" applyBorder="1" applyAlignment="1">
      <alignment horizontal="center" vertical="center"/>
    </xf>
    <xf numFmtId="0" fontId="7" fillId="0" borderId="49" xfId="0" applyFont="1" applyBorder="1" applyAlignment="1">
      <alignment horizontal="center" vertical="center"/>
    </xf>
    <xf numFmtId="0" fontId="23" fillId="0" borderId="4" xfId="0" applyFont="1" applyBorder="1" applyAlignment="1">
      <alignment horizontal="center" vertical="center" wrapText="1"/>
    </xf>
    <xf numFmtId="0" fontId="23" fillId="0" borderId="8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12" fillId="2" borderId="12" xfId="0" applyFont="1" applyFill="1" applyBorder="1" applyAlignment="1">
      <alignment horizontal="center" vertical="center"/>
    </xf>
    <xf numFmtId="0" fontId="12" fillId="2" borderId="13" xfId="0" applyFont="1" applyFill="1" applyBorder="1" applyAlignment="1">
      <alignment horizontal="center" vertical="center"/>
    </xf>
    <xf numFmtId="0" fontId="12" fillId="2" borderId="15" xfId="0" applyFont="1" applyFill="1" applyBorder="1" applyAlignment="1">
      <alignment horizontal="center" vertical="center"/>
    </xf>
    <xf numFmtId="0" fontId="12" fillId="17" borderId="12" xfId="0" applyFont="1" applyFill="1" applyBorder="1" applyAlignment="1">
      <alignment horizontal="center" vertical="center"/>
    </xf>
    <xf numFmtId="0" fontId="12" fillId="17" borderId="13" xfId="0" applyFont="1" applyFill="1" applyBorder="1" applyAlignment="1">
      <alignment horizontal="center" vertical="center"/>
    </xf>
    <xf numFmtId="0" fontId="12" fillId="17" borderId="15" xfId="0" applyFont="1" applyFill="1" applyBorder="1" applyAlignment="1">
      <alignment horizontal="center" vertical="center"/>
    </xf>
    <xf numFmtId="0" fontId="22" fillId="0" borderId="1" xfId="0" applyFont="1" applyBorder="1" applyAlignment="1">
      <alignment horizontal="left" vertical="center" shrinkToFit="1"/>
    </xf>
    <xf numFmtId="0" fontId="22" fillId="0" borderId="16" xfId="0" applyFont="1" applyBorder="1" applyAlignment="1">
      <alignment horizontal="left" vertical="center" shrinkToFit="1"/>
    </xf>
    <xf numFmtId="0" fontId="5" fillId="0" borderId="0" xfId="0" applyFont="1" applyAlignment="1">
      <alignment horizontal="left" vertical="center"/>
    </xf>
    <xf numFmtId="0" fontId="6" fillId="0" borderId="9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22" fillId="0" borderId="22" xfId="0" applyFont="1" applyBorder="1" applyAlignment="1">
      <alignment horizontal="left" vertical="center" shrinkToFit="1"/>
    </xf>
    <xf numFmtId="0" fontId="22" fillId="0" borderId="23" xfId="0" applyFont="1" applyBorder="1" applyAlignment="1">
      <alignment horizontal="left" vertical="center" shrinkToFit="1"/>
    </xf>
    <xf numFmtId="0" fontId="22" fillId="0" borderId="25" xfId="0" applyFont="1" applyBorder="1" applyAlignment="1">
      <alignment horizontal="left" vertical="center" shrinkToFit="1"/>
    </xf>
    <xf numFmtId="0" fontId="22" fillId="0" borderId="64" xfId="0" applyFont="1" applyBorder="1" applyAlignment="1">
      <alignment horizontal="left" vertical="center" shrinkToFit="1"/>
    </xf>
    <xf numFmtId="0" fontId="6" fillId="0" borderId="3" xfId="0" applyFont="1" applyBorder="1" applyAlignment="1">
      <alignment horizontal="center" vertical="center"/>
    </xf>
    <xf numFmtId="0" fontId="6" fillId="0" borderId="49" xfId="0" applyFont="1" applyBorder="1" applyAlignment="1">
      <alignment horizontal="center" vertical="center"/>
    </xf>
    <xf numFmtId="0" fontId="6" fillId="0" borderId="76" xfId="0" applyFont="1" applyBorder="1" applyAlignment="1">
      <alignment horizontal="center" vertical="center"/>
    </xf>
    <xf numFmtId="0" fontId="22" fillId="0" borderId="3" xfId="0" applyFont="1" applyBorder="1" applyAlignment="1">
      <alignment horizontal="left" vertical="center" shrinkToFit="1"/>
    </xf>
    <xf numFmtId="0" fontId="22" fillId="0" borderId="9" xfId="0" applyFont="1" applyBorder="1" applyAlignment="1">
      <alignment horizontal="left" vertical="center" shrinkToFit="1"/>
    </xf>
    <xf numFmtId="0" fontId="22" fillId="0" borderId="10" xfId="0" applyFont="1" applyBorder="1" applyAlignment="1">
      <alignment horizontal="left" vertical="center" shrinkToFit="1"/>
    </xf>
    <xf numFmtId="0" fontId="5" fillId="0" borderId="0" xfId="0" applyFont="1" applyAlignment="1">
      <alignment horizontal="center" vertical="center"/>
    </xf>
    <xf numFmtId="0" fontId="7" fillId="9" borderId="12" xfId="0" applyFont="1" applyFill="1" applyBorder="1" applyAlignment="1">
      <alignment horizontal="center" vertical="center"/>
    </xf>
    <xf numFmtId="0" fontId="7" fillId="9" borderId="13" xfId="0" applyFont="1" applyFill="1" applyBorder="1" applyAlignment="1">
      <alignment horizontal="center" vertical="center"/>
    </xf>
    <xf numFmtId="0" fontId="7" fillId="9" borderId="15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19" borderId="1" xfId="0" applyFont="1" applyFill="1" applyBorder="1" applyAlignment="1">
      <alignment horizontal="center" vertical="center"/>
    </xf>
    <xf numFmtId="0" fontId="5" fillId="15" borderId="1" xfId="0" applyFont="1" applyFill="1" applyBorder="1" applyAlignment="1">
      <alignment horizontal="center" vertical="center"/>
    </xf>
    <xf numFmtId="0" fontId="5" fillId="14" borderId="1" xfId="0" applyFont="1" applyFill="1" applyBorder="1" applyAlignment="1">
      <alignment horizontal="center" vertical="center"/>
    </xf>
    <xf numFmtId="0" fontId="5" fillId="14" borderId="48" xfId="0" applyFont="1" applyFill="1" applyBorder="1" applyAlignment="1">
      <alignment horizontal="center" vertical="center"/>
    </xf>
    <xf numFmtId="0" fontId="5" fillId="0" borderId="59" xfId="0" applyFont="1" applyBorder="1" applyAlignment="1">
      <alignment horizontal="center" vertical="center"/>
    </xf>
    <xf numFmtId="0" fontId="18" fillId="12" borderId="53" xfId="1" applyFont="1" applyFill="1" applyBorder="1" applyAlignment="1">
      <alignment horizontal="center" vertical="center"/>
    </xf>
    <xf numFmtId="0" fontId="18" fillId="12" borderId="15" xfId="1" applyFont="1" applyFill="1" applyBorder="1" applyAlignment="1">
      <alignment horizontal="center" vertical="center"/>
    </xf>
    <xf numFmtId="0" fontId="17" fillId="0" borderId="0" xfId="0" applyFont="1" applyAlignment="1">
      <alignment horizontal="center" vertical="center" wrapText="1"/>
    </xf>
    <xf numFmtId="0" fontId="17" fillId="0" borderId="0" xfId="0" applyFont="1" applyAlignment="1">
      <alignment horizontal="center" wrapText="1"/>
    </xf>
    <xf numFmtId="0" fontId="17" fillId="0" borderId="0" xfId="0" applyFont="1" applyAlignment="1">
      <alignment horizontal="center"/>
    </xf>
    <xf numFmtId="0" fontId="15" fillId="16" borderId="54" xfId="0" applyFont="1" applyFill="1" applyBorder="1" applyAlignment="1">
      <alignment horizontal="center" vertical="center"/>
    </xf>
    <xf numFmtId="0" fontId="15" fillId="16" borderId="55" xfId="0" applyFont="1" applyFill="1" applyBorder="1" applyAlignment="1">
      <alignment horizontal="center" vertical="center"/>
    </xf>
    <xf numFmtId="0" fontId="15" fillId="16" borderId="56" xfId="0" applyFont="1" applyFill="1" applyBorder="1" applyAlignment="1">
      <alignment horizontal="center" vertical="center"/>
    </xf>
    <xf numFmtId="0" fontId="15" fillId="15" borderId="54" xfId="0" applyFont="1" applyFill="1" applyBorder="1" applyAlignment="1">
      <alignment horizontal="center"/>
    </xf>
    <xf numFmtId="0" fontId="15" fillId="15" borderId="55" xfId="0" applyFont="1" applyFill="1" applyBorder="1" applyAlignment="1">
      <alignment horizontal="center"/>
    </xf>
    <xf numFmtId="0" fontId="15" fillId="15" borderId="56" xfId="0" applyFont="1" applyFill="1" applyBorder="1" applyAlignment="1">
      <alignment horizontal="center"/>
    </xf>
    <xf numFmtId="0" fontId="15" fillId="14" borderId="54" xfId="0" applyFont="1" applyFill="1" applyBorder="1" applyAlignment="1">
      <alignment horizontal="center" vertical="center"/>
    </xf>
    <xf numFmtId="0" fontId="15" fillId="14" borderId="56" xfId="0" applyFont="1" applyFill="1" applyBorder="1" applyAlignment="1">
      <alignment horizontal="center" vertical="center"/>
    </xf>
    <xf numFmtId="0" fontId="18" fillId="12" borderId="12" xfId="1" applyFont="1" applyFill="1" applyBorder="1" applyAlignment="1">
      <alignment horizontal="center" vertical="center"/>
    </xf>
    <xf numFmtId="0" fontId="14" fillId="0" borderId="0" xfId="0" applyFont="1" applyAlignment="1">
      <alignment horizontal="left" vertical="center" wrapText="1"/>
    </xf>
    <xf numFmtId="0" fontId="5" fillId="16" borderId="1" xfId="0" applyFont="1" applyFill="1" applyBorder="1" applyAlignment="1">
      <alignment horizontal="center" vertical="center"/>
    </xf>
    <xf numFmtId="0" fontId="15" fillId="31" borderId="54" xfId="0" applyFont="1" applyFill="1" applyBorder="1" applyAlignment="1">
      <alignment horizontal="center" vertical="center"/>
    </xf>
    <xf numFmtId="0" fontId="15" fillId="31" borderId="55" xfId="0" applyFont="1" applyFill="1" applyBorder="1" applyAlignment="1">
      <alignment horizontal="center" vertical="center"/>
    </xf>
    <xf numFmtId="0" fontId="15" fillId="31" borderId="56" xfId="0" applyFont="1" applyFill="1" applyBorder="1" applyAlignment="1">
      <alignment horizontal="center" vertical="center"/>
    </xf>
    <xf numFmtId="0" fontId="15" fillId="30" borderId="54" xfId="0" applyFont="1" applyFill="1" applyBorder="1" applyAlignment="1">
      <alignment horizontal="center"/>
    </xf>
    <xf numFmtId="0" fontId="15" fillId="30" borderId="55" xfId="0" applyFont="1" applyFill="1" applyBorder="1" applyAlignment="1">
      <alignment horizontal="center"/>
    </xf>
    <xf numFmtId="0" fontId="15" fillId="30" borderId="56" xfId="0" applyFont="1" applyFill="1" applyBorder="1" applyAlignment="1">
      <alignment horizontal="center"/>
    </xf>
    <xf numFmtId="0" fontId="15" fillId="29" borderId="54" xfId="0" applyFont="1" applyFill="1" applyBorder="1" applyAlignment="1">
      <alignment horizontal="center" vertical="center"/>
    </xf>
    <xf numFmtId="0" fontId="15" fillId="29" borderId="56" xfId="0" applyFont="1" applyFill="1" applyBorder="1" applyAlignment="1">
      <alignment horizontal="center" vertical="center"/>
    </xf>
    <xf numFmtId="0" fontId="5" fillId="17" borderId="1" xfId="0" applyFont="1" applyFill="1" applyBorder="1" applyAlignment="1">
      <alignment horizontal="center" vertical="center"/>
    </xf>
    <xf numFmtId="0" fontId="15" fillId="2" borderId="54" xfId="0" applyFont="1" applyFill="1" applyBorder="1" applyAlignment="1">
      <alignment horizontal="center"/>
    </xf>
    <xf numFmtId="0" fontId="15" fillId="2" borderId="55" xfId="0" applyFont="1" applyFill="1" applyBorder="1" applyAlignment="1">
      <alignment horizontal="center"/>
    </xf>
    <xf numFmtId="0" fontId="15" fillId="2" borderId="56" xfId="0" applyFont="1" applyFill="1" applyBorder="1" applyAlignment="1">
      <alignment horizontal="center"/>
    </xf>
    <xf numFmtId="0" fontId="5" fillId="28" borderId="1" xfId="0" applyFont="1" applyFill="1" applyBorder="1" applyAlignment="1">
      <alignment horizontal="center" vertical="center"/>
    </xf>
    <xf numFmtId="0" fontId="15" fillId="15" borderId="55" xfId="0" applyFont="1" applyFill="1" applyBorder="1" applyAlignment="1">
      <alignment horizontal="center" vertical="center"/>
    </xf>
    <xf numFmtId="0" fontId="15" fillId="15" borderId="56" xfId="0" applyFont="1" applyFill="1" applyBorder="1" applyAlignment="1">
      <alignment horizontal="center" vertical="center"/>
    </xf>
    <xf numFmtId="0" fontId="17" fillId="0" borderId="2" xfId="0" applyFont="1" applyBorder="1" applyAlignment="1">
      <alignment horizont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</cellXfs>
  <cellStyles count="10">
    <cellStyle name="Comma 2" xfId="3"/>
    <cellStyle name="Excel Built-in Hyperlink" xfId="5"/>
    <cellStyle name="Excel Built-in Normal" xfId="2"/>
    <cellStyle name="Heading" xfId="6"/>
    <cellStyle name="Heading1" xfId="7"/>
    <cellStyle name="Normal" xfId="0" builtinId="0"/>
    <cellStyle name="Normal 2" xfId="4"/>
    <cellStyle name="Normal 3" xfId="1"/>
    <cellStyle name="Result" xfId="8"/>
    <cellStyle name="Result2" xfId="9"/>
  </cellStyles>
  <dxfs count="0"/>
  <tableStyles count="0" defaultTableStyle="TableStyleMedium2" defaultPivotStyle="PivotStyleMedium9"/>
  <colors>
    <mruColors>
      <color rgb="FFCC99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theme" Target="theme/theme1.xml"/><Relationship Id="rId8" Type="http://schemas.openxmlformats.org/officeDocument/2006/relationships/worksheet" Target="worksheets/sheet8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jpg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0300-000007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00000000-0008-0000-0300-000008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0300-000009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0300-00000A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00000000-0008-0000-0300-00000B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0300-00000C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00000000-0008-0000-0300-00000D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0300-00000E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id="{00000000-0008-0000-0300-00000F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00000000-0008-0000-0300-000010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0300-000011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300-00001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0300-00001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0300-00001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0300-00001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00000000-0008-0000-0300-00001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0300-00001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>
          <a:extLst>
            <a:ext uri="{FF2B5EF4-FFF2-40B4-BE49-F238E27FC236}">
              <a16:creationId xmlns:a16="http://schemas.microsoft.com/office/drawing/2014/main" id="{00000000-0008-0000-0300-00001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id="{00000000-0008-0000-0300-00001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id="{00000000-0008-0000-0300-00001A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id="{00000000-0008-0000-0300-00001B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id="{00000000-0008-0000-0300-00001C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id="{00000000-0008-0000-0300-00001D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22</xdr:col>
      <xdr:colOff>1</xdr:colOff>
      <xdr:row>5</xdr:row>
      <xdr:rowOff>220980</xdr:rowOff>
    </xdr:from>
    <xdr:to>
      <xdr:col>24</xdr:col>
      <xdr:colOff>327661</xdr:colOff>
      <xdr:row>10</xdr:row>
      <xdr:rowOff>196289</xdr:rowOff>
    </xdr:to>
    <xdr:pic>
      <xdr:nvPicPr>
        <xdr:cNvPr id="30" name="Picture 29">
          <a:extLst>
            <a:ext uri="{FF2B5EF4-FFF2-40B4-BE49-F238E27FC236}">
              <a16:creationId xmlns:a16="http://schemas.microsoft.com/office/drawing/2014/main" id="{00000000-0008-0000-0300-00001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421881" y="1714500"/>
          <a:ext cx="1379220" cy="988769"/>
        </a:xfrm>
        <a:prstGeom prst="rect">
          <a:avLst/>
        </a:prstGeom>
      </xdr:spPr>
    </xdr:pic>
    <xdr:clientData/>
  </xdr:twoCellAnchor>
  <xdr:twoCellAnchor editAs="oneCell">
    <xdr:from>
      <xdr:col>22</xdr:col>
      <xdr:colOff>22860</xdr:colOff>
      <xdr:row>10</xdr:row>
      <xdr:rowOff>60960</xdr:rowOff>
    </xdr:from>
    <xdr:to>
      <xdr:col>25</xdr:col>
      <xdr:colOff>647700</xdr:colOff>
      <xdr:row>12</xdr:row>
      <xdr:rowOff>19893</xdr:rowOff>
    </xdr:to>
    <xdr:pic>
      <xdr:nvPicPr>
        <xdr:cNvPr id="31" name="Picture 30">
          <a:extLst>
            <a:ext uri="{FF2B5EF4-FFF2-40B4-BE49-F238E27FC236}">
              <a16:creationId xmlns:a16="http://schemas.microsoft.com/office/drawing/2014/main" id="{00000000-0008-0000-0300-00001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444740" y="2796540"/>
          <a:ext cx="2392680" cy="431373"/>
        </a:xfrm>
        <a:prstGeom prst="rect">
          <a:avLst/>
        </a:prstGeom>
      </xdr:spPr>
    </xdr:pic>
    <xdr:clientData/>
  </xdr:twoCellAnchor>
  <xdr:twoCellAnchor editAs="oneCell">
    <xdr:from>
      <xdr:col>24</xdr:col>
      <xdr:colOff>525781</xdr:colOff>
      <xdr:row>6</xdr:row>
      <xdr:rowOff>15240</xdr:rowOff>
    </xdr:from>
    <xdr:to>
      <xdr:col>25</xdr:col>
      <xdr:colOff>503507</xdr:colOff>
      <xdr:row>10</xdr:row>
      <xdr:rowOff>99060</xdr:rowOff>
    </xdr:to>
    <xdr:pic>
      <xdr:nvPicPr>
        <xdr:cNvPr id="32" name="Picture 31">
          <a:extLst>
            <a:ext uri="{FF2B5EF4-FFF2-40B4-BE49-F238E27FC236}">
              <a16:creationId xmlns:a16="http://schemas.microsoft.com/office/drawing/2014/main" id="{00000000-0008-0000-0300-00002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999221" y="1813560"/>
          <a:ext cx="694006" cy="79248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00000000-0008-0000-0C00-000003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0C00-000004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0C00-000005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0C00-000006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0C00-000007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00000000-0008-0000-0C00-000008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0C00-000009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0C00-00000A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00000000-0008-0000-0C00-00000B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0C00-00000C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00000000-0008-0000-0C00-00000D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0C00-00000E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id="{00000000-0008-0000-0C00-00000F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00000000-0008-0000-0C00-000010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0C00-000011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C00-00001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0C00-00001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0C00-00001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0C00-00001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00000000-0008-0000-0C00-00001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0C00-00001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>
          <a:extLst>
            <a:ext uri="{FF2B5EF4-FFF2-40B4-BE49-F238E27FC236}">
              <a16:creationId xmlns:a16="http://schemas.microsoft.com/office/drawing/2014/main" id="{00000000-0008-0000-0C00-00001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id="{00000000-0008-0000-0C00-00001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id="{00000000-0008-0000-0C00-00001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id="{00000000-0008-0000-0C00-00001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id="{00000000-0008-0000-0C00-00001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id="{00000000-0008-0000-0C00-00001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" name="Straight Connector 29">
          <a:extLst>
            <a:ext uri="{FF2B5EF4-FFF2-40B4-BE49-F238E27FC236}">
              <a16:creationId xmlns:a16="http://schemas.microsoft.com/office/drawing/2014/main" id="{00000000-0008-0000-0C00-00001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" name="Straight Connector 30">
          <a:extLst>
            <a:ext uri="{FF2B5EF4-FFF2-40B4-BE49-F238E27FC236}">
              <a16:creationId xmlns:a16="http://schemas.microsoft.com/office/drawing/2014/main" id="{00000000-0008-0000-0C00-00001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" name="Straight Connector 31">
          <a:extLst>
            <a:ext uri="{FF2B5EF4-FFF2-40B4-BE49-F238E27FC236}">
              <a16:creationId xmlns:a16="http://schemas.microsoft.com/office/drawing/2014/main" id="{00000000-0008-0000-0C00-00002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" name="Straight Connector 32">
          <a:extLst>
            <a:ext uri="{FF2B5EF4-FFF2-40B4-BE49-F238E27FC236}">
              <a16:creationId xmlns:a16="http://schemas.microsoft.com/office/drawing/2014/main" id="{00000000-0008-0000-0C00-00002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" name="Straight Connector 33">
          <a:extLst>
            <a:ext uri="{FF2B5EF4-FFF2-40B4-BE49-F238E27FC236}">
              <a16:creationId xmlns:a16="http://schemas.microsoft.com/office/drawing/2014/main" id="{00000000-0008-0000-0C00-00002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" name="Straight Connector 34">
          <a:extLst>
            <a:ext uri="{FF2B5EF4-FFF2-40B4-BE49-F238E27FC236}">
              <a16:creationId xmlns:a16="http://schemas.microsoft.com/office/drawing/2014/main" id="{00000000-0008-0000-0C00-00002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" name="Straight Connector 35">
          <a:extLst>
            <a:ext uri="{FF2B5EF4-FFF2-40B4-BE49-F238E27FC236}">
              <a16:creationId xmlns:a16="http://schemas.microsoft.com/office/drawing/2014/main" id="{00000000-0008-0000-0C00-00002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" name="Straight Connector 36">
          <a:extLst>
            <a:ext uri="{FF2B5EF4-FFF2-40B4-BE49-F238E27FC236}">
              <a16:creationId xmlns:a16="http://schemas.microsoft.com/office/drawing/2014/main" id="{00000000-0008-0000-0C00-00002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" name="Straight Connector 37">
          <a:extLst>
            <a:ext uri="{FF2B5EF4-FFF2-40B4-BE49-F238E27FC236}">
              <a16:creationId xmlns:a16="http://schemas.microsoft.com/office/drawing/2014/main" id="{00000000-0008-0000-0C00-00002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" name="Straight Connector 38">
          <a:extLst>
            <a:ext uri="{FF2B5EF4-FFF2-40B4-BE49-F238E27FC236}">
              <a16:creationId xmlns:a16="http://schemas.microsoft.com/office/drawing/2014/main" id="{00000000-0008-0000-0C00-00002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" name="Straight Connector 39">
          <a:extLst>
            <a:ext uri="{FF2B5EF4-FFF2-40B4-BE49-F238E27FC236}">
              <a16:creationId xmlns:a16="http://schemas.microsoft.com/office/drawing/2014/main" id="{00000000-0008-0000-0C00-00002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1" name="Straight Connector 40">
          <a:extLst>
            <a:ext uri="{FF2B5EF4-FFF2-40B4-BE49-F238E27FC236}">
              <a16:creationId xmlns:a16="http://schemas.microsoft.com/office/drawing/2014/main" id="{00000000-0008-0000-0C00-00002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" name="Straight Connector 41">
          <a:extLst>
            <a:ext uri="{FF2B5EF4-FFF2-40B4-BE49-F238E27FC236}">
              <a16:creationId xmlns:a16="http://schemas.microsoft.com/office/drawing/2014/main" id="{00000000-0008-0000-0C00-00002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3" name="Straight Connector 42">
          <a:extLst>
            <a:ext uri="{FF2B5EF4-FFF2-40B4-BE49-F238E27FC236}">
              <a16:creationId xmlns:a16="http://schemas.microsoft.com/office/drawing/2014/main" id="{00000000-0008-0000-0C00-00002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4" name="Straight Connector 43">
          <a:extLst>
            <a:ext uri="{FF2B5EF4-FFF2-40B4-BE49-F238E27FC236}">
              <a16:creationId xmlns:a16="http://schemas.microsoft.com/office/drawing/2014/main" id="{00000000-0008-0000-0C00-00002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" name="Straight Connector 44">
          <a:extLst>
            <a:ext uri="{FF2B5EF4-FFF2-40B4-BE49-F238E27FC236}">
              <a16:creationId xmlns:a16="http://schemas.microsoft.com/office/drawing/2014/main" id="{00000000-0008-0000-0C00-00002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6" name="Straight Connector 45">
          <a:extLst>
            <a:ext uri="{FF2B5EF4-FFF2-40B4-BE49-F238E27FC236}">
              <a16:creationId xmlns:a16="http://schemas.microsoft.com/office/drawing/2014/main" id="{00000000-0008-0000-0C00-00002E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7" name="Straight Connector 46">
          <a:extLst>
            <a:ext uri="{FF2B5EF4-FFF2-40B4-BE49-F238E27FC236}">
              <a16:creationId xmlns:a16="http://schemas.microsoft.com/office/drawing/2014/main" id="{00000000-0008-0000-0C00-00002F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8" name="Straight Connector 47">
          <a:extLst>
            <a:ext uri="{FF2B5EF4-FFF2-40B4-BE49-F238E27FC236}">
              <a16:creationId xmlns:a16="http://schemas.microsoft.com/office/drawing/2014/main" id="{00000000-0008-0000-0C00-000030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9" name="Straight Connector 48">
          <a:extLst>
            <a:ext uri="{FF2B5EF4-FFF2-40B4-BE49-F238E27FC236}">
              <a16:creationId xmlns:a16="http://schemas.microsoft.com/office/drawing/2014/main" id="{00000000-0008-0000-0C00-000031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50" name="Straight Connector 49">
          <a:extLst>
            <a:ext uri="{FF2B5EF4-FFF2-40B4-BE49-F238E27FC236}">
              <a16:creationId xmlns:a16="http://schemas.microsoft.com/office/drawing/2014/main" id="{00000000-0008-0000-0C00-000032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51" name="Straight Connector 50">
          <a:extLst>
            <a:ext uri="{FF2B5EF4-FFF2-40B4-BE49-F238E27FC236}">
              <a16:creationId xmlns:a16="http://schemas.microsoft.com/office/drawing/2014/main" id="{00000000-0008-0000-0C00-000033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52" name="Straight Connector 51">
          <a:extLst>
            <a:ext uri="{FF2B5EF4-FFF2-40B4-BE49-F238E27FC236}">
              <a16:creationId xmlns:a16="http://schemas.microsoft.com/office/drawing/2014/main" id="{00000000-0008-0000-0C00-000034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53" name="Straight Connector 52">
          <a:extLst>
            <a:ext uri="{FF2B5EF4-FFF2-40B4-BE49-F238E27FC236}">
              <a16:creationId xmlns:a16="http://schemas.microsoft.com/office/drawing/2014/main" id="{00000000-0008-0000-0C00-000035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54" name="Straight Connector 53">
          <a:extLst>
            <a:ext uri="{FF2B5EF4-FFF2-40B4-BE49-F238E27FC236}">
              <a16:creationId xmlns:a16="http://schemas.microsoft.com/office/drawing/2014/main" id="{00000000-0008-0000-0C00-000036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55" name="Straight Connector 54">
          <a:extLst>
            <a:ext uri="{FF2B5EF4-FFF2-40B4-BE49-F238E27FC236}">
              <a16:creationId xmlns:a16="http://schemas.microsoft.com/office/drawing/2014/main" id="{00000000-0008-0000-0C00-000037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56" name="Straight Connector 55">
          <a:extLst>
            <a:ext uri="{FF2B5EF4-FFF2-40B4-BE49-F238E27FC236}">
              <a16:creationId xmlns:a16="http://schemas.microsoft.com/office/drawing/2014/main" id="{00000000-0008-0000-0C00-000038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57" name="Straight Connector 56">
          <a:extLst>
            <a:ext uri="{FF2B5EF4-FFF2-40B4-BE49-F238E27FC236}">
              <a16:creationId xmlns:a16="http://schemas.microsoft.com/office/drawing/2014/main" id="{00000000-0008-0000-0C00-000039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58" name="Straight Connector 57">
          <a:extLst>
            <a:ext uri="{FF2B5EF4-FFF2-40B4-BE49-F238E27FC236}">
              <a16:creationId xmlns:a16="http://schemas.microsoft.com/office/drawing/2014/main" id="{00000000-0008-0000-0C00-00003A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59" name="Straight Connector 58">
          <a:extLst>
            <a:ext uri="{FF2B5EF4-FFF2-40B4-BE49-F238E27FC236}">
              <a16:creationId xmlns:a16="http://schemas.microsoft.com/office/drawing/2014/main" id="{00000000-0008-0000-0C00-00003B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0" name="Straight Connector 59">
          <a:extLst>
            <a:ext uri="{FF2B5EF4-FFF2-40B4-BE49-F238E27FC236}">
              <a16:creationId xmlns:a16="http://schemas.microsoft.com/office/drawing/2014/main" id="{00000000-0008-0000-0C00-00003C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61" name="Straight Connector 60">
          <a:extLst>
            <a:ext uri="{FF2B5EF4-FFF2-40B4-BE49-F238E27FC236}">
              <a16:creationId xmlns:a16="http://schemas.microsoft.com/office/drawing/2014/main" id="{00000000-0008-0000-0C00-00003D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2" name="Straight Connector 61">
          <a:extLst>
            <a:ext uri="{FF2B5EF4-FFF2-40B4-BE49-F238E27FC236}">
              <a16:creationId xmlns:a16="http://schemas.microsoft.com/office/drawing/2014/main" id="{00000000-0008-0000-0C00-00003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3" name="Straight Connector 62">
          <a:extLst>
            <a:ext uri="{FF2B5EF4-FFF2-40B4-BE49-F238E27FC236}">
              <a16:creationId xmlns:a16="http://schemas.microsoft.com/office/drawing/2014/main" id="{00000000-0008-0000-0C00-00003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4" name="Straight Connector 63">
          <a:extLst>
            <a:ext uri="{FF2B5EF4-FFF2-40B4-BE49-F238E27FC236}">
              <a16:creationId xmlns:a16="http://schemas.microsoft.com/office/drawing/2014/main" id="{00000000-0008-0000-0C00-00004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5" name="Straight Connector 64">
          <a:extLst>
            <a:ext uri="{FF2B5EF4-FFF2-40B4-BE49-F238E27FC236}">
              <a16:creationId xmlns:a16="http://schemas.microsoft.com/office/drawing/2014/main" id="{00000000-0008-0000-0C00-00004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6" name="Straight Connector 65">
          <a:extLst>
            <a:ext uri="{FF2B5EF4-FFF2-40B4-BE49-F238E27FC236}">
              <a16:creationId xmlns:a16="http://schemas.microsoft.com/office/drawing/2014/main" id="{00000000-0008-0000-0C00-00004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7" name="Straight Connector 66">
          <a:extLst>
            <a:ext uri="{FF2B5EF4-FFF2-40B4-BE49-F238E27FC236}">
              <a16:creationId xmlns:a16="http://schemas.microsoft.com/office/drawing/2014/main" id="{00000000-0008-0000-0C00-00004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8" name="Straight Connector 67">
          <a:extLst>
            <a:ext uri="{FF2B5EF4-FFF2-40B4-BE49-F238E27FC236}">
              <a16:creationId xmlns:a16="http://schemas.microsoft.com/office/drawing/2014/main" id="{00000000-0008-0000-0C00-00004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9" name="Straight Connector 68">
          <a:extLst>
            <a:ext uri="{FF2B5EF4-FFF2-40B4-BE49-F238E27FC236}">
              <a16:creationId xmlns:a16="http://schemas.microsoft.com/office/drawing/2014/main" id="{00000000-0008-0000-0C00-00004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0" name="Straight Connector 69">
          <a:extLst>
            <a:ext uri="{FF2B5EF4-FFF2-40B4-BE49-F238E27FC236}">
              <a16:creationId xmlns:a16="http://schemas.microsoft.com/office/drawing/2014/main" id="{00000000-0008-0000-0C00-00004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1" name="Straight Connector 70">
          <a:extLst>
            <a:ext uri="{FF2B5EF4-FFF2-40B4-BE49-F238E27FC236}">
              <a16:creationId xmlns:a16="http://schemas.microsoft.com/office/drawing/2014/main" id="{00000000-0008-0000-0C00-00004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2" name="Straight Connector 71">
          <a:extLst>
            <a:ext uri="{FF2B5EF4-FFF2-40B4-BE49-F238E27FC236}">
              <a16:creationId xmlns:a16="http://schemas.microsoft.com/office/drawing/2014/main" id="{00000000-0008-0000-0C00-00004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3" name="Straight Connector 72">
          <a:extLst>
            <a:ext uri="{FF2B5EF4-FFF2-40B4-BE49-F238E27FC236}">
              <a16:creationId xmlns:a16="http://schemas.microsoft.com/office/drawing/2014/main" id="{00000000-0008-0000-0C00-00004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4" name="Straight Connector 73">
          <a:extLst>
            <a:ext uri="{FF2B5EF4-FFF2-40B4-BE49-F238E27FC236}">
              <a16:creationId xmlns:a16="http://schemas.microsoft.com/office/drawing/2014/main" id="{00000000-0008-0000-0C00-00004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5" name="Straight Connector 74">
          <a:extLst>
            <a:ext uri="{FF2B5EF4-FFF2-40B4-BE49-F238E27FC236}">
              <a16:creationId xmlns:a16="http://schemas.microsoft.com/office/drawing/2014/main" id="{00000000-0008-0000-0C00-00004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6" name="Straight Connector 75">
          <a:extLst>
            <a:ext uri="{FF2B5EF4-FFF2-40B4-BE49-F238E27FC236}">
              <a16:creationId xmlns:a16="http://schemas.microsoft.com/office/drawing/2014/main" id="{00000000-0008-0000-0C00-00004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7" name="Straight Connector 76">
          <a:extLst>
            <a:ext uri="{FF2B5EF4-FFF2-40B4-BE49-F238E27FC236}">
              <a16:creationId xmlns:a16="http://schemas.microsoft.com/office/drawing/2014/main" id="{00000000-0008-0000-0C00-00004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8" name="Straight Connector 77">
          <a:extLst>
            <a:ext uri="{FF2B5EF4-FFF2-40B4-BE49-F238E27FC236}">
              <a16:creationId xmlns:a16="http://schemas.microsoft.com/office/drawing/2014/main" id="{00000000-0008-0000-0C00-00004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9" name="Straight Connector 78">
          <a:extLst>
            <a:ext uri="{FF2B5EF4-FFF2-40B4-BE49-F238E27FC236}">
              <a16:creationId xmlns:a16="http://schemas.microsoft.com/office/drawing/2014/main" id="{00000000-0008-0000-0C00-00004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0" name="Straight Connector 79">
          <a:extLst>
            <a:ext uri="{FF2B5EF4-FFF2-40B4-BE49-F238E27FC236}">
              <a16:creationId xmlns:a16="http://schemas.microsoft.com/office/drawing/2014/main" id="{00000000-0008-0000-0C00-00005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1" name="Straight Connector 80">
          <a:extLst>
            <a:ext uri="{FF2B5EF4-FFF2-40B4-BE49-F238E27FC236}">
              <a16:creationId xmlns:a16="http://schemas.microsoft.com/office/drawing/2014/main" id="{00000000-0008-0000-0C00-00005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2" name="Straight Connector 81">
          <a:extLst>
            <a:ext uri="{FF2B5EF4-FFF2-40B4-BE49-F238E27FC236}">
              <a16:creationId xmlns:a16="http://schemas.microsoft.com/office/drawing/2014/main" id="{00000000-0008-0000-0C00-00005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3" name="Straight Connector 82">
          <a:extLst>
            <a:ext uri="{FF2B5EF4-FFF2-40B4-BE49-F238E27FC236}">
              <a16:creationId xmlns:a16="http://schemas.microsoft.com/office/drawing/2014/main" id="{00000000-0008-0000-0C00-00005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4" name="Straight Connector 83">
          <a:extLst>
            <a:ext uri="{FF2B5EF4-FFF2-40B4-BE49-F238E27FC236}">
              <a16:creationId xmlns:a16="http://schemas.microsoft.com/office/drawing/2014/main" id="{00000000-0008-0000-0C00-00005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5" name="Straight Connector 84">
          <a:extLst>
            <a:ext uri="{FF2B5EF4-FFF2-40B4-BE49-F238E27FC236}">
              <a16:creationId xmlns:a16="http://schemas.microsoft.com/office/drawing/2014/main" id="{00000000-0008-0000-0C00-00005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6" name="Straight Connector 85">
          <a:extLst>
            <a:ext uri="{FF2B5EF4-FFF2-40B4-BE49-F238E27FC236}">
              <a16:creationId xmlns:a16="http://schemas.microsoft.com/office/drawing/2014/main" id="{00000000-0008-0000-0C00-00005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7" name="Straight Connector 86">
          <a:extLst>
            <a:ext uri="{FF2B5EF4-FFF2-40B4-BE49-F238E27FC236}">
              <a16:creationId xmlns:a16="http://schemas.microsoft.com/office/drawing/2014/main" id="{00000000-0008-0000-0C00-00005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8" name="Straight Connector 87">
          <a:extLst>
            <a:ext uri="{FF2B5EF4-FFF2-40B4-BE49-F238E27FC236}">
              <a16:creationId xmlns:a16="http://schemas.microsoft.com/office/drawing/2014/main" id="{00000000-0008-0000-0C00-00005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9" name="Straight Connector 88">
          <a:extLst>
            <a:ext uri="{FF2B5EF4-FFF2-40B4-BE49-F238E27FC236}">
              <a16:creationId xmlns:a16="http://schemas.microsoft.com/office/drawing/2014/main" id="{00000000-0008-0000-0C00-00005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90" name="Straight Connector 89">
          <a:extLst>
            <a:ext uri="{FF2B5EF4-FFF2-40B4-BE49-F238E27FC236}">
              <a16:creationId xmlns:a16="http://schemas.microsoft.com/office/drawing/2014/main" id="{00000000-0008-0000-0C00-00005A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91" name="Straight Connector 90">
          <a:extLst>
            <a:ext uri="{FF2B5EF4-FFF2-40B4-BE49-F238E27FC236}">
              <a16:creationId xmlns:a16="http://schemas.microsoft.com/office/drawing/2014/main" id="{00000000-0008-0000-0C00-00005B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92" name="Straight Connector 91">
          <a:extLst>
            <a:ext uri="{FF2B5EF4-FFF2-40B4-BE49-F238E27FC236}">
              <a16:creationId xmlns:a16="http://schemas.microsoft.com/office/drawing/2014/main" id="{00000000-0008-0000-0C00-00005C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93" name="Straight Connector 92">
          <a:extLst>
            <a:ext uri="{FF2B5EF4-FFF2-40B4-BE49-F238E27FC236}">
              <a16:creationId xmlns:a16="http://schemas.microsoft.com/office/drawing/2014/main" id="{00000000-0008-0000-0C00-00005D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94" name="Straight Connector 93">
          <a:extLst>
            <a:ext uri="{FF2B5EF4-FFF2-40B4-BE49-F238E27FC236}">
              <a16:creationId xmlns:a16="http://schemas.microsoft.com/office/drawing/2014/main" id="{00000000-0008-0000-0C00-00005E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95" name="Straight Connector 94">
          <a:extLst>
            <a:ext uri="{FF2B5EF4-FFF2-40B4-BE49-F238E27FC236}">
              <a16:creationId xmlns:a16="http://schemas.microsoft.com/office/drawing/2014/main" id="{00000000-0008-0000-0C00-00005F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96" name="Straight Connector 95">
          <a:extLst>
            <a:ext uri="{FF2B5EF4-FFF2-40B4-BE49-F238E27FC236}">
              <a16:creationId xmlns:a16="http://schemas.microsoft.com/office/drawing/2014/main" id="{00000000-0008-0000-0C00-000060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7" name="Straight Connector 96">
          <a:extLst>
            <a:ext uri="{FF2B5EF4-FFF2-40B4-BE49-F238E27FC236}">
              <a16:creationId xmlns:a16="http://schemas.microsoft.com/office/drawing/2014/main" id="{00000000-0008-0000-0C00-000061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98" name="Straight Connector 97">
          <a:extLst>
            <a:ext uri="{FF2B5EF4-FFF2-40B4-BE49-F238E27FC236}">
              <a16:creationId xmlns:a16="http://schemas.microsoft.com/office/drawing/2014/main" id="{00000000-0008-0000-0C00-000062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99" name="Straight Connector 98">
          <a:extLst>
            <a:ext uri="{FF2B5EF4-FFF2-40B4-BE49-F238E27FC236}">
              <a16:creationId xmlns:a16="http://schemas.microsoft.com/office/drawing/2014/main" id="{00000000-0008-0000-0C00-000063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00" name="Straight Connector 99">
          <a:extLst>
            <a:ext uri="{FF2B5EF4-FFF2-40B4-BE49-F238E27FC236}">
              <a16:creationId xmlns:a16="http://schemas.microsoft.com/office/drawing/2014/main" id="{00000000-0008-0000-0C00-000064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1" name="Straight Connector 100">
          <a:extLst>
            <a:ext uri="{FF2B5EF4-FFF2-40B4-BE49-F238E27FC236}">
              <a16:creationId xmlns:a16="http://schemas.microsoft.com/office/drawing/2014/main" id="{00000000-0008-0000-0C00-000065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2" name="Straight Connector 101">
          <a:extLst>
            <a:ext uri="{FF2B5EF4-FFF2-40B4-BE49-F238E27FC236}">
              <a16:creationId xmlns:a16="http://schemas.microsoft.com/office/drawing/2014/main" id="{00000000-0008-0000-0C00-000066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3" name="Straight Connector 102">
          <a:extLst>
            <a:ext uri="{FF2B5EF4-FFF2-40B4-BE49-F238E27FC236}">
              <a16:creationId xmlns:a16="http://schemas.microsoft.com/office/drawing/2014/main" id="{00000000-0008-0000-0C00-000067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4" name="Straight Connector 103">
          <a:extLst>
            <a:ext uri="{FF2B5EF4-FFF2-40B4-BE49-F238E27FC236}">
              <a16:creationId xmlns:a16="http://schemas.microsoft.com/office/drawing/2014/main" id="{00000000-0008-0000-0C00-000068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05" name="Straight Connector 104">
          <a:extLst>
            <a:ext uri="{FF2B5EF4-FFF2-40B4-BE49-F238E27FC236}">
              <a16:creationId xmlns:a16="http://schemas.microsoft.com/office/drawing/2014/main" id="{00000000-0008-0000-0C00-000069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6" name="Straight Connector 105">
          <a:extLst>
            <a:ext uri="{FF2B5EF4-FFF2-40B4-BE49-F238E27FC236}">
              <a16:creationId xmlns:a16="http://schemas.microsoft.com/office/drawing/2014/main" id="{00000000-0008-0000-0C00-00006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7" name="Straight Connector 106">
          <a:extLst>
            <a:ext uri="{FF2B5EF4-FFF2-40B4-BE49-F238E27FC236}">
              <a16:creationId xmlns:a16="http://schemas.microsoft.com/office/drawing/2014/main" id="{00000000-0008-0000-0C00-00006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8" name="Straight Connector 107">
          <a:extLst>
            <a:ext uri="{FF2B5EF4-FFF2-40B4-BE49-F238E27FC236}">
              <a16:creationId xmlns:a16="http://schemas.microsoft.com/office/drawing/2014/main" id="{00000000-0008-0000-0C00-00006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9" name="Straight Connector 108">
          <a:extLst>
            <a:ext uri="{FF2B5EF4-FFF2-40B4-BE49-F238E27FC236}">
              <a16:creationId xmlns:a16="http://schemas.microsoft.com/office/drawing/2014/main" id="{00000000-0008-0000-0C00-00006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0" name="Straight Connector 109">
          <a:extLst>
            <a:ext uri="{FF2B5EF4-FFF2-40B4-BE49-F238E27FC236}">
              <a16:creationId xmlns:a16="http://schemas.microsoft.com/office/drawing/2014/main" id="{00000000-0008-0000-0C00-00006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1" name="Straight Connector 110">
          <a:extLst>
            <a:ext uri="{FF2B5EF4-FFF2-40B4-BE49-F238E27FC236}">
              <a16:creationId xmlns:a16="http://schemas.microsoft.com/office/drawing/2014/main" id="{00000000-0008-0000-0C00-00006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2" name="Straight Connector 111">
          <a:extLst>
            <a:ext uri="{FF2B5EF4-FFF2-40B4-BE49-F238E27FC236}">
              <a16:creationId xmlns:a16="http://schemas.microsoft.com/office/drawing/2014/main" id="{00000000-0008-0000-0C00-00007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3" name="Straight Connector 112">
          <a:extLst>
            <a:ext uri="{FF2B5EF4-FFF2-40B4-BE49-F238E27FC236}">
              <a16:creationId xmlns:a16="http://schemas.microsoft.com/office/drawing/2014/main" id="{00000000-0008-0000-0C00-00007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4" name="Straight Connector 113">
          <a:extLst>
            <a:ext uri="{FF2B5EF4-FFF2-40B4-BE49-F238E27FC236}">
              <a16:creationId xmlns:a16="http://schemas.microsoft.com/office/drawing/2014/main" id="{00000000-0008-0000-0C00-00007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5" name="Straight Connector 114">
          <a:extLst>
            <a:ext uri="{FF2B5EF4-FFF2-40B4-BE49-F238E27FC236}">
              <a16:creationId xmlns:a16="http://schemas.microsoft.com/office/drawing/2014/main" id="{00000000-0008-0000-0C00-00007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6" name="Straight Connector 115">
          <a:extLst>
            <a:ext uri="{FF2B5EF4-FFF2-40B4-BE49-F238E27FC236}">
              <a16:creationId xmlns:a16="http://schemas.microsoft.com/office/drawing/2014/main" id="{00000000-0008-0000-0C00-00007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7" name="Straight Connector 116">
          <a:extLst>
            <a:ext uri="{FF2B5EF4-FFF2-40B4-BE49-F238E27FC236}">
              <a16:creationId xmlns:a16="http://schemas.microsoft.com/office/drawing/2014/main" id="{00000000-0008-0000-0C00-00007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8" name="Straight Connector 117">
          <a:extLst>
            <a:ext uri="{FF2B5EF4-FFF2-40B4-BE49-F238E27FC236}">
              <a16:creationId xmlns:a16="http://schemas.microsoft.com/office/drawing/2014/main" id="{00000000-0008-0000-0C00-00007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9" name="Straight Connector 118">
          <a:extLst>
            <a:ext uri="{FF2B5EF4-FFF2-40B4-BE49-F238E27FC236}">
              <a16:creationId xmlns:a16="http://schemas.microsoft.com/office/drawing/2014/main" id="{00000000-0008-0000-0C00-00007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0" name="Straight Connector 119">
          <a:extLst>
            <a:ext uri="{FF2B5EF4-FFF2-40B4-BE49-F238E27FC236}">
              <a16:creationId xmlns:a16="http://schemas.microsoft.com/office/drawing/2014/main" id="{00000000-0008-0000-0C00-00007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1" name="Straight Connector 120">
          <a:extLst>
            <a:ext uri="{FF2B5EF4-FFF2-40B4-BE49-F238E27FC236}">
              <a16:creationId xmlns:a16="http://schemas.microsoft.com/office/drawing/2014/main" id="{00000000-0008-0000-0C00-00007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2" name="Straight Connector 121">
          <a:extLst>
            <a:ext uri="{FF2B5EF4-FFF2-40B4-BE49-F238E27FC236}">
              <a16:creationId xmlns:a16="http://schemas.microsoft.com/office/drawing/2014/main" id="{00000000-0008-0000-0C00-00007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3" name="Straight Connector 122">
          <a:extLst>
            <a:ext uri="{FF2B5EF4-FFF2-40B4-BE49-F238E27FC236}">
              <a16:creationId xmlns:a16="http://schemas.microsoft.com/office/drawing/2014/main" id="{00000000-0008-0000-0C00-00007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4" name="Straight Connector 123">
          <a:extLst>
            <a:ext uri="{FF2B5EF4-FFF2-40B4-BE49-F238E27FC236}">
              <a16:creationId xmlns:a16="http://schemas.microsoft.com/office/drawing/2014/main" id="{00000000-0008-0000-0C00-00007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5" name="Straight Connector 124">
          <a:extLst>
            <a:ext uri="{FF2B5EF4-FFF2-40B4-BE49-F238E27FC236}">
              <a16:creationId xmlns:a16="http://schemas.microsoft.com/office/drawing/2014/main" id="{00000000-0008-0000-0C00-00007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6" name="Straight Connector 125">
          <a:extLst>
            <a:ext uri="{FF2B5EF4-FFF2-40B4-BE49-F238E27FC236}">
              <a16:creationId xmlns:a16="http://schemas.microsoft.com/office/drawing/2014/main" id="{00000000-0008-0000-0C00-00007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7" name="Straight Connector 126">
          <a:extLst>
            <a:ext uri="{FF2B5EF4-FFF2-40B4-BE49-F238E27FC236}">
              <a16:creationId xmlns:a16="http://schemas.microsoft.com/office/drawing/2014/main" id="{00000000-0008-0000-0C00-00007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8" name="Straight Connector 127">
          <a:extLst>
            <a:ext uri="{FF2B5EF4-FFF2-40B4-BE49-F238E27FC236}">
              <a16:creationId xmlns:a16="http://schemas.microsoft.com/office/drawing/2014/main" id="{00000000-0008-0000-0C00-00008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9" name="Straight Connector 128">
          <a:extLst>
            <a:ext uri="{FF2B5EF4-FFF2-40B4-BE49-F238E27FC236}">
              <a16:creationId xmlns:a16="http://schemas.microsoft.com/office/drawing/2014/main" id="{00000000-0008-0000-0C00-00008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0" name="Straight Connector 129">
          <a:extLst>
            <a:ext uri="{FF2B5EF4-FFF2-40B4-BE49-F238E27FC236}">
              <a16:creationId xmlns:a16="http://schemas.microsoft.com/office/drawing/2014/main" id="{00000000-0008-0000-0C00-00008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31" name="Straight Connector 130">
          <a:extLst>
            <a:ext uri="{FF2B5EF4-FFF2-40B4-BE49-F238E27FC236}">
              <a16:creationId xmlns:a16="http://schemas.microsoft.com/office/drawing/2014/main" id="{00000000-0008-0000-0C00-00008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32" name="Straight Connector 131">
          <a:extLst>
            <a:ext uri="{FF2B5EF4-FFF2-40B4-BE49-F238E27FC236}">
              <a16:creationId xmlns:a16="http://schemas.microsoft.com/office/drawing/2014/main" id="{00000000-0008-0000-0C00-00008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33" name="Straight Connector 132">
          <a:extLst>
            <a:ext uri="{FF2B5EF4-FFF2-40B4-BE49-F238E27FC236}">
              <a16:creationId xmlns:a16="http://schemas.microsoft.com/office/drawing/2014/main" id="{00000000-0008-0000-0C00-00008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34" name="Straight Connector 133">
          <a:extLst>
            <a:ext uri="{FF2B5EF4-FFF2-40B4-BE49-F238E27FC236}">
              <a16:creationId xmlns:a16="http://schemas.microsoft.com/office/drawing/2014/main" id="{00000000-0008-0000-0C00-000086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35" name="Straight Connector 134">
          <a:extLst>
            <a:ext uri="{FF2B5EF4-FFF2-40B4-BE49-F238E27FC236}">
              <a16:creationId xmlns:a16="http://schemas.microsoft.com/office/drawing/2014/main" id="{00000000-0008-0000-0C00-000087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36" name="Straight Connector 135">
          <a:extLst>
            <a:ext uri="{FF2B5EF4-FFF2-40B4-BE49-F238E27FC236}">
              <a16:creationId xmlns:a16="http://schemas.microsoft.com/office/drawing/2014/main" id="{00000000-0008-0000-0C00-000088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37" name="Straight Connector 136">
          <a:extLst>
            <a:ext uri="{FF2B5EF4-FFF2-40B4-BE49-F238E27FC236}">
              <a16:creationId xmlns:a16="http://schemas.microsoft.com/office/drawing/2014/main" id="{00000000-0008-0000-0C00-000089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38" name="Straight Connector 137">
          <a:extLst>
            <a:ext uri="{FF2B5EF4-FFF2-40B4-BE49-F238E27FC236}">
              <a16:creationId xmlns:a16="http://schemas.microsoft.com/office/drawing/2014/main" id="{00000000-0008-0000-0C00-00008A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39" name="Straight Connector 138">
          <a:extLst>
            <a:ext uri="{FF2B5EF4-FFF2-40B4-BE49-F238E27FC236}">
              <a16:creationId xmlns:a16="http://schemas.microsoft.com/office/drawing/2014/main" id="{00000000-0008-0000-0C00-00008B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40" name="Straight Connector 139">
          <a:extLst>
            <a:ext uri="{FF2B5EF4-FFF2-40B4-BE49-F238E27FC236}">
              <a16:creationId xmlns:a16="http://schemas.microsoft.com/office/drawing/2014/main" id="{00000000-0008-0000-0C00-00008C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41" name="Straight Connector 140">
          <a:extLst>
            <a:ext uri="{FF2B5EF4-FFF2-40B4-BE49-F238E27FC236}">
              <a16:creationId xmlns:a16="http://schemas.microsoft.com/office/drawing/2014/main" id="{00000000-0008-0000-0C00-00008D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42" name="Straight Connector 141">
          <a:extLst>
            <a:ext uri="{FF2B5EF4-FFF2-40B4-BE49-F238E27FC236}">
              <a16:creationId xmlns:a16="http://schemas.microsoft.com/office/drawing/2014/main" id="{00000000-0008-0000-0C00-00008E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43" name="Straight Connector 142">
          <a:extLst>
            <a:ext uri="{FF2B5EF4-FFF2-40B4-BE49-F238E27FC236}">
              <a16:creationId xmlns:a16="http://schemas.microsoft.com/office/drawing/2014/main" id="{00000000-0008-0000-0C00-00008F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44" name="Straight Connector 143">
          <a:extLst>
            <a:ext uri="{FF2B5EF4-FFF2-40B4-BE49-F238E27FC236}">
              <a16:creationId xmlns:a16="http://schemas.microsoft.com/office/drawing/2014/main" id="{00000000-0008-0000-0C00-000090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5" name="Straight Connector 144">
          <a:extLst>
            <a:ext uri="{FF2B5EF4-FFF2-40B4-BE49-F238E27FC236}">
              <a16:creationId xmlns:a16="http://schemas.microsoft.com/office/drawing/2014/main" id="{00000000-0008-0000-0C00-000091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6" name="Straight Connector 145">
          <a:extLst>
            <a:ext uri="{FF2B5EF4-FFF2-40B4-BE49-F238E27FC236}">
              <a16:creationId xmlns:a16="http://schemas.microsoft.com/office/drawing/2014/main" id="{00000000-0008-0000-0C00-000092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7" name="Straight Connector 146">
          <a:extLst>
            <a:ext uri="{FF2B5EF4-FFF2-40B4-BE49-F238E27FC236}">
              <a16:creationId xmlns:a16="http://schemas.microsoft.com/office/drawing/2014/main" id="{00000000-0008-0000-0C00-000093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8" name="Straight Connector 147">
          <a:extLst>
            <a:ext uri="{FF2B5EF4-FFF2-40B4-BE49-F238E27FC236}">
              <a16:creationId xmlns:a16="http://schemas.microsoft.com/office/drawing/2014/main" id="{00000000-0008-0000-0C00-000094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49" name="Straight Connector 148">
          <a:extLst>
            <a:ext uri="{FF2B5EF4-FFF2-40B4-BE49-F238E27FC236}">
              <a16:creationId xmlns:a16="http://schemas.microsoft.com/office/drawing/2014/main" id="{00000000-0008-0000-0C00-000095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0" name="Straight Connector 149">
          <a:extLst>
            <a:ext uri="{FF2B5EF4-FFF2-40B4-BE49-F238E27FC236}">
              <a16:creationId xmlns:a16="http://schemas.microsoft.com/office/drawing/2014/main" id="{00000000-0008-0000-0C00-00009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1" name="Straight Connector 150">
          <a:extLst>
            <a:ext uri="{FF2B5EF4-FFF2-40B4-BE49-F238E27FC236}">
              <a16:creationId xmlns:a16="http://schemas.microsoft.com/office/drawing/2014/main" id="{00000000-0008-0000-0C00-00009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2" name="Straight Connector 151">
          <a:extLst>
            <a:ext uri="{FF2B5EF4-FFF2-40B4-BE49-F238E27FC236}">
              <a16:creationId xmlns:a16="http://schemas.microsoft.com/office/drawing/2014/main" id="{00000000-0008-0000-0C00-00009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3" name="Straight Connector 152">
          <a:extLst>
            <a:ext uri="{FF2B5EF4-FFF2-40B4-BE49-F238E27FC236}">
              <a16:creationId xmlns:a16="http://schemas.microsoft.com/office/drawing/2014/main" id="{00000000-0008-0000-0C00-00009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4" name="Straight Connector 153">
          <a:extLst>
            <a:ext uri="{FF2B5EF4-FFF2-40B4-BE49-F238E27FC236}">
              <a16:creationId xmlns:a16="http://schemas.microsoft.com/office/drawing/2014/main" id="{00000000-0008-0000-0C00-00009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5" name="Straight Connector 154">
          <a:extLst>
            <a:ext uri="{FF2B5EF4-FFF2-40B4-BE49-F238E27FC236}">
              <a16:creationId xmlns:a16="http://schemas.microsoft.com/office/drawing/2014/main" id="{00000000-0008-0000-0C00-00009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6" name="Straight Connector 155">
          <a:extLst>
            <a:ext uri="{FF2B5EF4-FFF2-40B4-BE49-F238E27FC236}">
              <a16:creationId xmlns:a16="http://schemas.microsoft.com/office/drawing/2014/main" id="{00000000-0008-0000-0C00-00009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7" name="Straight Connector 156">
          <a:extLst>
            <a:ext uri="{FF2B5EF4-FFF2-40B4-BE49-F238E27FC236}">
              <a16:creationId xmlns:a16="http://schemas.microsoft.com/office/drawing/2014/main" id="{00000000-0008-0000-0C00-00009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58" name="Straight Connector 157">
          <a:extLst>
            <a:ext uri="{FF2B5EF4-FFF2-40B4-BE49-F238E27FC236}">
              <a16:creationId xmlns:a16="http://schemas.microsoft.com/office/drawing/2014/main" id="{00000000-0008-0000-0C00-00009E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59" name="Straight Connector 158">
          <a:extLst>
            <a:ext uri="{FF2B5EF4-FFF2-40B4-BE49-F238E27FC236}">
              <a16:creationId xmlns:a16="http://schemas.microsoft.com/office/drawing/2014/main" id="{00000000-0008-0000-0C00-00009F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60" name="Straight Connector 159">
          <a:extLst>
            <a:ext uri="{FF2B5EF4-FFF2-40B4-BE49-F238E27FC236}">
              <a16:creationId xmlns:a16="http://schemas.microsoft.com/office/drawing/2014/main" id="{00000000-0008-0000-0C00-0000A0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61" name="Straight Connector 160">
          <a:extLst>
            <a:ext uri="{FF2B5EF4-FFF2-40B4-BE49-F238E27FC236}">
              <a16:creationId xmlns:a16="http://schemas.microsoft.com/office/drawing/2014/main" id="{00000000-0008-0000-0C00-0000A1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62" name="Straight Connector 161">
          <a:extLst>
            <a:ext uri="{FF2B5EF4-FFF2-40B4-BE49-F238E27FC236}">
              <a16:creationId xmlns:a16="http://schemas.microsoft.com/office/drawing/2014/main" id="{00000000-0008-0000-0C00-0000A2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63" name="Straight Connector 162">
          <a:extLst>
            <a:ext uri="{FF2B5EF4-FFF2-40B4-BE49-F238E27FC236}">
              <a16:creationId xmlns:a16="http://schemas.microsoft.com/office/drawing/2014/main" id="{00000000-0008-0000-0C00-0000A3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64" name="Straight Connector 163">
          <a:extLst>
            <a:ext uri="{FF2B5EF4-FFF2-40B4-BE49-F238E27FC236}">
              <a16:creationId xmlns:a16="http://schemas.microsoft.com/office/drawing/2014/main" id="{00000000-0008-0000-0C00-0000A4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65" name="Straight Connector 164">
          <a:extLst>
            <a:ext uri="{FF2B5EF4-FFF2-40B4-BE49-F238E27FC236}">
              <a16:creationId xmlns:a16="http://schemas.microsoft.com/office/drawing/2014/main" id="{00000000-0008-0000-0C00-0000A5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66" name="Straight Connector 165">
          <a:extLst>
            <a:ext uri="{FF2B5EF4-FFF2-40B4-BE49-F238E27FC236}">
              <a16:creationId xmlns:a16="http://schemas.microsoft.com/office/drawing/2014/main" id="{00000000-0008-0000-0C00-0000A6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67" name="Straight Connector 166">
          <a:extLst>
            <a:ext uri="{FF2B5EF4-FFF2-40B4-BE49-F238E27FC236}">
              <a16:creationId xmlns:a16="http://schemas.microsoft.com/office/drawing/2014/main" id="{00000000-0008-0000-0C00-0000A7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68" name="Straight Connector 167">
          <a:extLst>
            <a:ext uri="{FF2B5EF4-FFF2-40B4-BE49-F238E27FC236}">
              <a16:creationId xmlns:a16="http://schemas.microsoft.com/office/drawing/2014/main" id="{00000000-0008-0000-0C00-0000A8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69" name="Straight Connector 168">
          <a:extLst>
            <a:ext uri="{FF2B5EF4-FFF2-40B4-BE49-F238E27FC236}">
              <a16:creationId xmlns:a16="http://schemas.microsoft.com/office/drawing/2014/main" id="{00000000-0008-0000-0C00-0000A9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70" name="Straight Connector 169">
          <a:extLst>
            <a:ext uri="{FF2B5EF4-FFF2-40B4-BE49-F238E27FC236}">
              <a16:creationId xmlns:a16="http://schemas.microsoft.com/office/drawing/2014/main" id="{00000000-0008-0000-0C00-0000AA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71" name="Straight Connector 170">
          <a:extLst>
            <a:ext uri="{FF2B5EF4-FFF2-40B4-BE49-F238E27FC236}">
              <a16:creationId xmlns:a16="http://schemas.microsoft.com/office/drawing/2014/main" id="{00000000-0008-0000-0C00-0000AB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72" name="Straight Connector 171">
          <a:extLst>
            <a:ext uri="{FF2B5EF4-FFF2-40B4-BE49-F238E27FC236}">
              <a16:creationId xmlns:a16="http://schemas.microsoft.com/office/drawing/2014/main" id="{00000000-0008-0000-0C00-0000AC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3" name="Straight Connector 172">
          <a:extLst>
            <a:ext uri="{FF2B5EF4-FFF2-40B4-BE49-F238E27FC236}">
              <a16:creationId xmlns:a16="http://schemas.microsoft.com/office/drawing/2014/main" id="{00000000-0008-0000-0C00-0000AD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4" name="Straight Connector 173">
          <a:extLst>
            <a:ext uri="{FF2B5EF4-FFF2-40B4-BE49-F238E27FC236}">
              <a16:creationId xmlns:a16="http://schemas.microsoft.com/office/drawing/2014/main" id="{00000000-0008-0000-0C00-0000AE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75" name="Straight Connector 174">
          <a:extLst>
            <a:ext uri="{FF2B5EF4-FFF2-40B4-BE49-F238E27FC236}">
              <a16:creationId xmlns:a16="http://schemas.microsoft.com/office/drawing/2014/main" id="{00000000-0008-0000-0C00-0000AF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76" name="Straight Connector 175">
          <a:extLst>
            <a:ext uri="{FF2B5EF4-FFF2-40B4-BE49-F238E27FC236}">
              <a16:creationId xmlns:a16="http://schemas.microsoft.com/office/drawing/2014/main" id="{00000000-0008-0000-0C00-0000B0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7" name="Straight Connector 176">
          <a:extLst>
            <a:ext uri="{FF2B5EF4-FFF2-40B4-BE49-F238E27FC236}">
              <a16:creationId xmlns:a16="http://schemas.microsoft.com/office/drawing/2014/main" id="{00000000-0008-0000-0C00-0000B1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8" name="Straight Connector 177">
          <a:extLst>
            <a:ext uri="{FF2B5EF4-FFF2-40B4-BE49-F238E27FC236}">
              <a16:creationId xmlns:a16="http://schemas.microsoft.com/office/drawing/2014/main" id="{00000000-0008-0000-0C00-0000B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9" name="Straight Connector 178">
          <a:extLst>
            <a:ext uri="{FF2B5EF4-FFF2-40B4-BE49-F238E27FC236}">
              <a16:creationId xmlns:a16="http://schemas.microsoft.com/office/drawing/2014/main" id="{00000000-0008-0000-0C00-0000B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0" name="Straight Connector 179">
          <a:extLst>
            <a:ext uri="{FF2B5EF4-FFF2-40B4-BE49-F238E27FC236}">
              <a16:creationId xmlns:a16="http://schemas.microsoft.com/office/drawing/2014/main" id="{00000000-0008-0000-0C00-0000B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1" name="Straight Connector 180">
          <a:extLst>
            <a:ext uri="{FF2B5EF4-FFF2-40B4-BE49-F238E27FC236}">
              <a16:creationId xmlns:a16="http://schemas.microsoft.com/office/drawing/2014/main" id="{00000000-0008-0000-0C00-0000B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2" name="Straight Connector 181">
          <a:extLst>
            <a:ext uri="{FF2B5EF4-FFF2-40B4-BE49-F238E27FC236}">
              <a16:creationId xmlns:a16="http://schemas.microsoft.com/office/drawing/2014/main" id="{00000000-0008-0000-0C00-0000B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3" name="Straight Connector 182">
          <a:extLst>
            <a:ext uri="{FF2B5EF4-FFF2-40B4-BE49-F238E27FC236}">
              <a16:creationId xmlns:a16="http://schemas.microsoft.com/office/drawing/2014/main" id="{00000000-0008-0000-0C00-0000B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4" name="Straight Connector 183">
          <a:extLst>
            <a:ext uri="{FF2B5EF4-FFF2-40B4-BE49-F238E27FC236}">
              <a16:creationId xmlns:a16="http://schemas.microsoft.com/office/drawing/2014/main" id="{00000000-0008-0000-0C00-0000B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5" name="Straight Connector 184">
          <a:extLst>
            <a:ext uri="{FF2B5EF4-FFF2-40B4-BE49-F238E27FC236}">
              <a16:creationId xmlns:a16="http://schemas.microsoft.com/office/drawing/2014/main" id="{00000000-0008-0000-0C00-0000B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6" name="Straight Connector 185">
          <a:extLst>
            <a:ext uri="{FF2B5EF4-FFF2-40B4-BE49-F238E27FC236}">
              <a16:creationId xmlns:a16="http://schemas.microsoft.com/office/drawing/2014/main" id="{00000000-0008-0000-0C00-0000B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7" name="Straight Connector 186">
          <a:extLst>
            <a:ext uri="{FF2B5EF4-FFF2-40B4-BE49-F238E27FC236}">
              <a16:creationId xmlns:a16="http://schemas.microsoft.com/office/drawing/2014/main" id="{00000000-0008-0000-0C00-0000B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8" name="Straight Connector 187">
          <a:extLst>
            <a:ext uri="{FF2B5EF4-FFF2-40B4-BE49-F238E27FC236}">
              <a16:creationId xmlns:a16="http://schemas.microsoft.com/office/drawing/2014/main" id="{00000000-0008-0000-0C00-0000B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9" name="Straight Connector 188">
          <a:extLst>
            <a:ext uri="{FF2B5EF4-FFF2-40B4-BE49-F238E27FC236}">
              <a16:creationId xmlns:a16="http://schemas.microsoft.com/office/drawing/2014/main" id="{00000000-0008-0000-0C00-0000B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0" name="Straight Connector 189">
          <a:extLst>
            <a:ext uri="{FF2B5EF4-FFF2-40B4-BE49-F238E27FC236}">
              <a16:creationId xmlns:a16="http://schemas.microsoft.com/office/drawing/2014/main" id="{00000000-0008-0000-0C00-0000B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1" name="Straight Connector 190">
          <a:extLst>
            <a:ext uri="{FF2B5EF4-FFF2-40B4-BE49-F238E27FC236}">
              <a16:creationId xmlns:a16="http://schemas.microsoft.com/office/drawing/2014/main" id="{00000000-0008-0000-0C00-0000B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2" name="Straight Connector 191">
          <a:extLst>
            <a:ext uri="{FF2B5EF4-FFF2-40B4-BE49-F238E27FC236}">
              <a16:creationId xmlns:a16="http://schemas.microsoft.com/office/drawing/2014/main" id="{00000000-0008-0000-0C00-0000C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3" name="Straight Connector 192">
          <a:extLst>
            <a:ext uri="{FF2B5EF4-FFF2-40B4-BE49-F238E27FC236}">
              <a16:creationId xmlns:a16="http://schemas.microsoft.com/office/drawing/2014/main" id="{00000000-0008-0000-0C00-0000C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4" name="Straight Connector 193">
          <a:extLst>
            <a:ext uri="{FF2B5EF4-FFF2-40B4-BE49-F238E27FC236}">
              <a16:creationId xmlns:a16="http://schemas.microsoft.com/office/drawing/2014/main" id="{00000000-0008-0000-0C00-0000C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5" name="Straight Connector 194">
          <a:extLst>
            <a:ext uri="{FF2B5EF4-FFF2-40B4-BE49-F238E27FC236}">
              <a16:creationId xmlns:a16="http://schemas.microsoft.com/office/drawing/2014/main" id="{00000000-0008-0000-0C00-0000C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6" name="Straight Connector 195">
          <a:extLst>
            <a:ext uri="{FF2B5EF4-FFF2-40B4-BE49-F238E27FC236}">
              <a16:creationId xmlns:a16="http://schemas.microsoft.com/office/drawing/2014/main" id="{00000000-0008-0000-0C00-0000C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7" name="Straight Connector 196">
          <a:extLst>
            <a:ext uri="{FF2B5EF4-FFF2-40B4-BE49-F238E27FC236}">
              <a16:creationId xmlns:a16="http://schemas.microsoft.com/office/drawing/2014/main" id="{00000000-0008-0000-0C00-0000C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8" name="Straight Connector 197">
          <a:extLst>
            <a:ext uri="{FF2B5EF4-FFF2-40B4-BE49-F238E27FC236}">
              <a16:creationId xmlns:a16="http://schemas.microsoft.com/office/drawing/2014/main" id="{00000000-0008-0000-0C00-0000C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9" name="Straight Connector 198">
          <a:extLst>
            <a:ext uri="{FF2B5EF4-FFF2-40B4-BE49-F238E27FC236}">
              <a16:creationId xmlns:a16="http://schemas.microsoft.com/office/drawing/2014/main" id="{00000000-0008-0000-0C00-0000C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0" name="Straight Connector 199">
          <a:extLst>
            <a:ext uri="{FF2B5EF4-FFF2-40B4-BE49-F238E27FC236}">
              <a16:creationId xmlns:a16="http://schemas.microsoft.com/office/drawing/2014/main" id="{00000000-0008-0000-0C00-0000C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1" name="Straight Connector 200">
          <a:extLst>
            <a:ext uri="{FF2B5EF4-FFF2-40B4-BE49-F238E27FC236}">
              <a16:creationId xmlns:a16="http://schemas.microsoft.com/office/drawing/2014/main" id="{00000000-0008-0000-0C00-0000C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02" name="Straight Connector 201">
          <a:extLst>
            <a:ext uri="{FF2B5EF4-FFF2-40B4-BE49-F238E27FC236}">
              <a16:creationId xmlns:a16="http://schemas.microsoft.com/office/drawing/2014/main" id="{00000000-0008-0000-0C00-0000C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3" name="Straight Connector 202">
          <a:extLst>
            <a:ext uri="{FF2B5EF4-FFF2-40B4-BE49-F238E27FC236}">
              <a16:creationId xmlns:a16="http://schemas.microsoft.com/office/drawing/2014/main" id="{00000000-0008-0000-0C00-0000C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4" name="Straight Connector 203">
          <a:extLst>
            <a:ext uri="{FF2B5EF4-FFF2-40B4-BE49-F238E27FC236}">
              <a16:creationId xmlns:a16="http://schemas.microsoft.com/office/drawing/2014/main" id="{00000000-0008-0000-0C00-0000C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5" name="Straight Connector 204">
          <a:extLst>
            <a:ext uri="{FF2B5EF4-FFF2-40B4-BE49-F238E27FC236}">
              <a16:creationId xmlns:a16="http://schemas.microsoft.com/office/drawing/2014/main" id="{00000000-0008-0000-0C00-0000C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06" name="Straight Connector 205">
          <a:extLst>
            <a:ext uri="{FF2B5EF4-FFF2-40B4-BE49-F238E27FC236}">
              <a16:creationId xmlns:a16="http://schemas.microsoft.com/office/drawing/2014/main" id="{00000000-0008-0000-0C00-0000CE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07" name="Straight Connector 206">
          <a:extLst>
            <a:ext uri="{FF2B5EF4-FFF2-40B4-BE49-F238E27FC236}">
              <a16:creationId xmlns:a16="http://schemas.microsoft.com/office/drawing/2014/main" id="{00000000-0008-0000-0C00-0000CF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08" name="Straight Connector 207">
          <a:extLst>
            <a:ext uri="{FF2B5EF4-FFF2-40B4-BE49-F238E27FC236}">
              <a16:creationId xmlns:a16="http://schemas.microsoft.com/office/drawing/2014/main" id="{00000000-0008-0000-0C00-0000D0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09" name="Straight Connector 208">
          <a:extLst>
            <a:ext uri="{FF2B5EF4-FFF2-40B4-BE49-F238E27FC236}">
              <a16:creationId xmlns:a16="http://schemas.microsoft.com/office/drawing/2014/main" id="{00000000-0008-0000-0C00-0000D1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10" name="Straight Connector 209">
          <a:extLst>
            <a:ext uri="{FF2B5EF4-FFF2-40B4-BE49-F238E27FC236}">
              <a16:creationId xmlns:a16="http://schemas.microsoft.com/office/drawing/2014/main" id="{00000000-0008-0000-0C00-0000D2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11" name="Straight Connector 210">
          <a:extLst>
            <a:ext uri="{FF2B5EF4-FFF2-40B4-BE49-F238E27FC236}">
              <a16:creationId xmlns:a16="http://schemas.microsoft.com/office/drawing/2014/main" id="{00000000-0008-0000-0C00-0000D3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12" name="Straight Connector 211">
          <a:extLst>
            <a:ext uri="{FF2B5EF4-FFF2-40B4-BE49-F238E27FC236}">
              <a16:creationId xmlns:a16="http://schemas.microsoft.com/office/drawing/2014/main" id="{00000000-0008-0000-0C00-0000D4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13" name="Straight Connector 212">
          <a:extLst>
            <a:ext uri="{FF2B5EF4-FFF2-40B4-BE49-F238E27FC236}">
              <a16:creationId xmlns:a16="http://schemas.microsoft.com/office/drawing/2014/main" id="{00000000-0008-0000-0C00-0000D5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14" name="Straight Connector 213">
          <a:extLst>
            <a:ext uri="{FF2B5EF4-FFF2-40B4-BE49-F238E27FC236}">
              <a16:creationId xmlns:a16="http://schemas.microsoft.com/office/drawing/2014/main" id="{00000000-0008-0000-0C00-0000D6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15" name="Straight Connector 214">
          <a:extLst>
            <a:ext uri="{FF2B5EF4-FFF2-40B4-BE49-F238E27FC236}">
              <a16:creationId xmlns:a16="http://schemas.microsoft.com/office/drawing/2014/main" id="{00000000-0008-0000-0C00-0000D7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16" name="Straight Connector 215">
          <a:extLst>
            <a:ext uri="{FF2B5EF4-FFF2-40B4-BE49-F238E27FC236}">
              <a16:creationId xmlns:a16="http://schemas.microsoft.com/office/drawing/2014/main" id="{00000000-0008-0000-0C00-0000D8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17" name="Straight Connector 216">
          <a:extLst>
            <a:ext uri="{FF2B5EF4-FFF2-40B4-BE49-F238E27FC236}">
              <a16:creationId xmlns:a16="http://schemas.microsoft.com/office/drawing/2014/main" id="{00000000-0008-0000-0C00-0000D9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18" name="Straight Connector 217">
          <a:extLst>
            <a:ext uri="{FF2B5EF4-FFF2-40B4-BE49-F238E27FC236}">
              <a16:creationId xmlns:a16="http://schemas.microsoft.com/office/drawing/2014/main" id="{00000000-0008-0000-0C00-0000DA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19" name="Straight Connector 218">
          <a:extLst>
            <a:ext uri="{FF2B5EF4-FFF2-40B4-BE49-F238E27FC236}">
              <a16:creationId xmlns:a16="http://schemas.microsoft.com/office/drawing/2014/main" id="{00000000-0008-0000-0C00-0000DB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0" name="Straight Connector 219">
          <a:extLst>
            <a:ext uri="{FF2B5EF4-FFF2-40B4-BE49-F238E27FC236}">
              <a16:creationId xmlns:a16="http://schemas.microsoft.com/office/drawing/2014/main" id="{00000000-0008-0000-0C00-0000DC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21" name="Straight Connector 220">
          <a:extLst>
            <a:ext uri="{FF2B5EF4-FFF2-40B4-BE49-F238E27FC236}">
              <a16:creationId xmlns:a16="http://schemas.microsoft.com/office/drawing/2014/main" id="{00000000-0008-0000-0C00-0000DD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2" name="Straight Connector 221">
          <a:extLst>
            <a:ext uri="{FF2B5EF4-FFF2-40B4-BE49-F238E27FC236}">
              <a16:creationId xmlns:a16="http://schemas.microsoft.com/office/drawing/2014/main" id="{00000000-0008-0000-0C00-0000D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3" name="Straight Connector 222">
          <a:extLst>
            <a:ext uri="{FF2B5EF4-FFF2-40B4-BE49-F238E27FC236}">
              <a16:creationId xmlns:a16="http://schemas.microsoft.com/office/drawing/2014/main" id="{00000000-0008-0000-0C00-0000D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4" name="Straight Connector 223">
          <a:extLst>
            <a:ext uri="{FF2B5EF4-FFF2-40B4-BE49-F238E27FC236}">
              <a16:creationId xmlns:a16="http://schemas.microsoft.com/office/drawing/2014/main" id="{00000000-0008-0000-0C00-0000E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5" name="Straight Connector 224">
          <a:extLst>
            <a:ext uri="{FF2B5EF4-FFF2-40B4-BE49-F238E27FC236}">
              <a16:creationId xmlns:a16="http://schemas.microsoft.com/office/drawing/2014/main" id="{00000000-0008-0000-0C00-0000E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6" name="Straight Connector 225">
          <a:extLst>
            <a:ext uri="{FF2B5EF4-FFF2-40B4-BE49-F238E27FC236}">
              <a16:creationId xmlns:a16="http://schemas.microsoft.com/office/drawing/2014/main" id="{00000000-0008-0000-0C00-0000E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7" name="Straight Connector 226">
          <a:extLst>
            <a:ext uri="{FF2B5EF4-FFF2-40B4-BE49-F238E27FC236}">
              <a16:creationId xmlns:a16="http://schemas.microsoft.com/office/drawing/2014/main" id="{00000000-0008-0000-0C00-0000E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8" name="Straight Connector 227">
          <a:extLst>
            <a:ext uri="{FF2B5EF4-FFF2-40B4-BE49-F238E27FC236}">
              <a16:creationId xmlns:a16="http://schemas.microsoft.com/office/drawing/2014/main" id="{00000000-0008-0000-0C00-0000E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9" name="Straight Connector 228">
          <a:extLst>
            <a:ext uri="{FF2B5EF4-FFF2-40B4-BE49-F238E27FC236}">
              <a16:creationId xmlns:a16="http://schemas.microsoft.com/office/drawing/2014/main" id="{00000000-0008-0000-0C00-0000E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0" name="Straight Connector 229">
          <a:extLst>
            <a:ext uri="{FF2B5EF4-FFF2-40B4-BE49-F238E27FC236}">
              <a16:creationId xmlns:a16="http://schemas.microsoft.com/office/drawing/2014/main" id="{00000000-0008-0000-0C00-0000E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1" name="Straight Connector 230">
          <a:extLst>
            <a:ext uri="{FF2B5EF4-FFF2-40B4-BE49-F238E27FC236}">
              <a16:creationId xmlns:a16="http://schemas.microsoft.com/office/drawing/2014/main" id="{00000000-0008-0000-0C00-0000E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2" name="Straight Connector 231">
          <a:extLst>
            <a:ext uri="{FF2B5EF4-FFF2-40B4-BE49-F238E27FC236}">
              <a16:creationId xmlns:a16="http://schemas.microsoft.com/office/drawing/2014/main" id="{00000000-0008-0000-0C00-0000E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3" name="Straight Connector 232">
          <a:extLst>
            <a:ext uri="{FF2B5EF4-FFF2-40B4-BE49-F238E27FC236}">
              <a16:creationId xmlns:a16="http://schemas.microsoft.com/office/drawing/2014/main" id="{00000000-0008-0000-0C00-0000E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4" name="Straight Connector 233">
          <a:extLst>
            <a:ext uri="{FF2B5EF4-FFF2-40B4-BE49-F238E27FC236}">
              <a16:creationId xmlns:a16="http://schemas.microsoft.com/office/drawing/2014/main" id="{00000000-0008-0000-0C00-0000E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5" name="Straight Connector 234">
          <a:extLst>
            <a:ext uri="{FF2B5EF4-FFF2-40B4-BE49-F238E27FC236}">
              <a16:creationId xmlns:a16="http://schemas.microsoft.com/office/drawing/2014/main" id="{00000000-0008-0000-0C00-0000E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6" name="Straight Connector 235">
          <a:extLst>
            <a:ext uri="{FF2B5EF4-FFF2-40B4-BE49-F238E27FC236}">
              <a16:creationId xmlns:a16="http://schemas.microsoft.com/office/drawing/2014/main" id="{00000000-0008-0000-0C00-0000E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7" name="Straight Connector 236">
          <a:extLst>
            <a:ext uri="{FF2B5EF4-FFF2-40B4-BE49-F238E27FC236}">
              <a16:creationId xmlns:a16="http://schemas.microsoft.com/office/drawing/2014/main" id="{00000000-0008-0000-0C00-0000E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8" name="Straight Connector 237">
          <a:extLst>
            <a:ext uri="{FF2B5EF4-FFF2-40B4-BE49-F238E27FC236}">
              <a16:creationId xmlns:a16="http://schemas.microsoft.com/office/drawing/2014/main" id="{00000000-0008-0000-0C00-0000E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9" name="Straight Connector 238">
          <a:extLst>
            <a:ext uri="{FF2B5EF4-FFF2-40B4-BE49-F238E27FC236}">
              <a16:creationId xmlns:a16="http://schemas.microsoft.com/office/drawing/2014/main" id="{00000000-0008-0000-0C00-0000E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0" name="Straight Connector 239">
          <a:extLst>
            <a:ext uri="{FF2B5EF4-FFF2-40B4-BE49-F238E27FC236}">
              <a16:creationId xmlns:a16="http://schemas.microsoft.com/office/drawing/2014/main" id="{00000000-0008-0000-0C00-0000F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1" name="Straight Connector 240">
          <a:extLst>
            <a:ext uri="{FF2B5EF4-FFF2-40B4-BE49-F238E27FC236}">
              <a16:creationId xmlns:a16="http://schemas.microsoft.com/office/drawing/2014/main" id="{00000000-0008-0000-0C00-0000F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2" name="Straight Connector 241">
          <a:extLst>
            <a:ext uri="{FF2B5EF4-FFF2-40B4-BE49-F238E27FC236}">
              <a16:creationId xmlns:a16="http://schemas.microsoft.com/office/drawing/2014/main" id="{00000000-0008-0000-0C00-0000F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3" name="Straight Connector 242">
          <a:extLst>
            <a:ext uri="{FF2B5EF4-FFF2-40B4-BE49-F238E27FC236}">
              <a16:creationId xmlns:a16="http://schemas.microsoft.com/office/drawing/2014/main" id="{00000000-0008-0000-0C00-0000F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4" name="Straight Connector 243">
          <a:extLst>
            <a:ext uri="{FF2B5EF4-FFF2-40B4-BE49-F238E27FC236}">
              <a16:creationId xmlns:a16="http://schemas.microsoft.com/office/drawing/2014/main" id="{00000000-0008-0000-0C00-0000F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5" name="Straight Connector 244">
          <a:extLst>
            <a:ext uri="{FF2B5EF4-FFF2-40B4-BE49-F238E27FC236}">
              <a16:creationId xmlns:a16="http://schemas.microsoft.com/office/drawing/2014/main" id="{00000000-0008-0000-0C00-0000F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6" name="Straight Connector 245">
          <a:extLst>
            <a:ext uri="{FF2B5EF4-FFF2-40B4-BE49-F238E27FC236}">
              <a16:creationId xmlns:a16="http://schemas.microsoft.com/office/drawing/2014/main" id="{00000000-0008-0000-0C00-0000F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7" name="Straight Connector 246">
          <a:extLst>
            <a:ext uri="{FF2B5EF4-FFF2-40B4-BE49-F238E27FC236}">
              <a16:creationId xmlns:a16="http://schemas.microsoft.com/office/drawing/2014/main" id="{00000000-0008-0000-0C00-0000F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8" name="Straight Connector 247">
          <a:extLst>
            <a:ext uri="{FF2B5EF4-FFF2-40B4-BE49-F238E27FC236}">
              <a16:creationId xmlns:a16="http://schemas.microsoft.com/office/drawing/2014/main" id="{00000000-0008-0000-0C00-0000F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9" name="Straight Connector 248">
          <a:extLst>
            <a:ext uri="{FF2B5EF4-FFF2-40B4-BE49-F238E27FC236}">
              <a16:creationId xmlns:a16="http://schemas.microsoft.com/office/drawing/2014/main" id="{00000000-0008-0000-0C00-0000F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50" name="Straight Connector 249">
          <a:extLst>
            <a:ext uri="{FF2B5EF4-FFF2-40B4-BE49-F238E27FC236}">
              <a16:creationId xmlns:a16="http://schemas.microsoft.com/office/drawing/2014/main" id="{00000000-0008-0000-0C00-0000FA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51" name="Straight Connector 250">
          <a:extLst>
            <a:ext uri="{FF2B5EF4-FFF2-40B4-BE49-F238E27FC236}">
              <a16:creationId xmlns:a16="http://schemas.microsoft.com/office/drawing/2014/main" id="{00000000-0008-0000-0C00-0000FB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52" name="Straight Connector 251">
          <a:extLst>
            <a:ext uri="{FF2B5EF4-FFF2-40B4-BE49-F238E27FC236}">
              <a16:creationId xmlns:a16="http://schemas.microsoft.com/office/drawing/2014/main" id="{00000000-0008-0000-0C00-0000FC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53" name="Straight Connector 252">
          <a:extLst>
            <a:ext uri="{FF2B5EF4-FFF2-40B4-BE49-F238E27FC236}">
              <a16:creationId xmlns:a16="http://schemas.microsoft.com/office/drawing/2014/main" id="{00000000-0008-0000-0C00-0000FD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54" name="Straight Connector 253">
          <a:extLst>
            <a:ext uri="{FF2B5EF4-FFF2-40B4-BE49-F238E27FC236}">
              <a16:creationId xmlns:a16="http://schemas.microsoft.com/office/drawing/2014/main" id="{00000000-0008-0000-0C00-0000FE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55" name="Straight Connector 254">
          <a:extLst>
            <a:ext uri="{FF2B5EF4-FFF2-40B4-BE49-F238E27FC236}">
              <a16:creationId xmlns:a16="http://schemas.microsoft.com/office/drawing/2014/main" id="{00000000-0008-0000-0C00-0000FF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56" name="Straight Connector 255">
          <a:extLst>
            <a:ext uri="{FF2B5EF4-FFF2-40B4-BE49-F238E27FC236}">
              <a16:creationId xmlns:a16="http://schemas.microsoft.com/office/drawing/2014/main" id="{00000000-0008-0000-0C00-000000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57" name="Straight Connector 256">
          <a:extLst>
            <a:ext uri="{FF2B5EF4-FFF2-40B4-BE49-F238E27FC236}">
              <a16:creationId xmlns:a16="http://schemas.microsoft.com/office/drawing/2014/main" id="{00000000-0008-0000-0C00-000001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58" name="Straight Connector 257">
          <a:extLst>
            <a:ext uri="{FF2B5EF4-FFF2-40B4-BE49-F238E27FC236}">
              <a16:creationId xmlns:a16="http://schemas.microsoft.com/office/drawing/2014/main" id="{00000000-0008-0000-0C00-000002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59" name="Straight Connector 258">
          <a:extLst>
            <a:ext uri="{FF2B5EF4-FFF2-40B4-BE49-F238E27FC236}">
              <a16:creationId xmlns:a16="http://schemas.microsoft.com/office/drawing/2014/main" id="{00000000-0008-0000-0C00-000003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60" name="Straight Connector 259">
          <a:extLst>
            <a:ext uri="{FF2B5EF4-FFF2-40B4-BE49-F238E27FC236}">
              <a16:creationId xmlns:a16="http://schemas.microsoft.com/office/drawing/2014/main" id="{00000000-0008-0000-0C00-000004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1" name="Straight Connector 260">
          <a:extLst>
            <a:ext uri="{FF2B5EF4-FFF2-40B4-BE49-F238E27FC236}">
              <a16:creationId xmlns:a16="http://schemas.microsoft.com/office/drawing/2014/main" id="{00000000-0008-0000-0C00-000005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2" name="Straight Connector 261">
          <a:extLst>
            <a:ext uri="{FF2B5EF4-FFF2-40B4-BE49-F238E27FC236}">
              <a16:creationId xmlns:a16="http://schemas.microsoft.com/office/drawing/2014/main" id="{00000000-0008-0000-0C00-000006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3" name="Straight Connector 262">
          <a:extLst>
            <a:ext uri="{FF2B5EF4-FFF2-40B4-BE49-F238E27FC236}">
              <a16:creationId xmlns:a16="http://schemas.microsoft.com/office/drawing/2014/main" id="{00000000-0008-0000-0C00-000007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4" name="Straight Connector 263">
          <a:extLst>
            <a:ext uri="{FF2B5EF4-FFF2-40B4-BE49-F238E27FC236}">
              <a16:creationId xmlns:a16="http://schemas.microsoft.com/office/drawing/2014/main" id="{00000000-0008-0000-0C00-000008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65" name="Straight Connector 264">
          <a:extLst>
            <a:ext uri="{FF2B5EF4-FFF2-40B4-BE49-F238E27FC236}">
              <a16:creationId xmlns:a16="http://schemas.microsoft.com/office/drawing/2014/main" id="{00000000-0008-0000-0C00-000009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6" name="Straight Connector 265">
          <a:extLst>
            <a:ext uri="{FF2B5EF4-FFF2-40B4-BE49-F238E27FC236}">
              <a16:creationId xmlns:a16="http://schemas.microsoft.com/office/drawing/2014/main" id="{00000000-0008-0000-0C00-00000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7" name="Straight Connector 266">
          <a:extLst>
            <a:ext uri="{FF2B5EF4-FFF2-40B4-BE49-F238E27FC236}">
              <a16:creationId xmlns:a16="http://schemas.microsoft.com/office/drawing/2014/main" id="{00000000-0008-0000-0C00-00000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8" name="Straight Connector 267">
          <a:extLst>
            <a:ext uri="{FF2B5EF4-FFF2-40B4-BE49-F238E27FC236}">
              <a16:creationId xmlns:a16="http://schemas.microsoft.com/office/drawing/2014/main" id="{00000000-0008-0000-0C00-00000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9" name="Straight Connector 268">
          <a:extLst>
            <a:ext uri="{FF2B5EF4-FFF2-40B4-BE49-F238E27FC236}">
              <a16:creationId xmlns:a16="http://schemas.microsoft.com/office/drawing/2014/main" id="{00000000-0008-0000-0C00-00000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70" name="Straight Connector 269">
          <a:extLst>
            <a:ext uri="{FF2B5EF4-FFF2-40B4-BE49-F238E27FC236}">
              <a16:creationId xmlns:a16="http://schemas.microsoft.com/office/drawing/2014/main" id="{00000000-0008-0000-0C00-00000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1" name="Straight Connector 270">
          <a:extLst>
            <a:ext uri="{FF2B5EF4-FFF2-40B4-BE49-F238E27FC236}">
              <a16:creationId xmlns:a16="http://schemas.microsoft.com/office/drawing/2014/main" id="{00000000-0008-0000-0C00-00000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72" name="Straight Connector 271">
          <a:extLst>
            <a:ext uri="{FF2B5EF4-FFF2-40B4-BE49-F238E27FC236}">
              <a16:creationId xmlns:a16="http://schemas.microsoft.com/office/drawing/2014/main" id="{00000000-0008-0000-0C00-00001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73" name="Straight Connector 272">
          <a:extLst>
            <a:ext uri="{FF2B5EF4-FFF2-40B4-BE49-F238E27FC236}">
              <a16:creationId xmlns:a16="http://schemas.microsoft.com/office/drawing/2014/main" id="{00000000-0008-0000-0C00-00001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74" name="Straight Connector 273">
          <a:extLst>
            <a:ext uri="{FF2B5EF4-FFF2-40B4-BE49-F238E27FC236}">
              <a16:creationId xmlns:a16="http://schemas.microsoft.com/office/drawing/2014/main" id="{00000000-0008-0000-0C00-000012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75" name="Straight Connector 274">
          <a:extLst>
            <a:ext uri="{FF2B5EF4-FFF2-40B4-BE49-F238E27FC236}">
              <a16:creationId xmlns:a16="http://schemas.microsoft.com/office/drawing/2014/main" id="{00000000-0008-0000-0C00-000013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76" name="Straight Connector 275">
          <a:extLst>
            <a:ext uri="{FF2B5EF4-FFF2-40B4-BE49-F238E27FC236}">
              <a16:creationId xmlns:a16="http://schemas.microsoft.com/office/drawing/2014/main" id="{00000000-0008-0000-0C00-000014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77" name="Straight Connector 276">
          <a:extLst>
            <a:ext uri="{FF2B5EF4-FFF2-40B4-BE49-F238E27FC236}">
              <a16:creationId xmlns:a16="http://schemas.microsoft.com/office/drawing/2014/main" id="{00000000-0008-0000-0C00-000015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78" name="Straight Connector 277">
          <a:extLst>
            <a:ext uri="{FF2B5EF4-FFF2-40B4-BE49-F238E27FC236}">
              <a16:creationId xmlns:a16="http://schemas.microsoft.com/office/drawing/2014/main" id="{00000000-0008-0000-0C00-000016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79" name="Straight Connector 278">
          <a:extLst>
            <a:ext uri="{FF2B5EF4-FFF2-40B4-BE49-F238E27FC236}">
              <a16:creationId xmlns:a16="http://schemas.microsoft.com/office/drawing/2014/main" id="{00000000-0008-0000-0C00-000017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80" name="Straight Connector 279">
          <a:extLst>
            <a:ext uri="{FF2B5EF4-FFF2-40B4-BE49-F238E27FC236}">
              <a16:creationId xmlns:a16="http://schemas.microsoft.com/office/drawing/2014/main" id="{00000000-0008-0000-0C00-000018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81" name="Straight Connector 280">
          <a:extLst>
            <a:ext uri="{FF2B5EF4-FFF2-40B4-BE49-F238E27FC236}">
              <a16:creationId xmlns:a16="http://schemas.microsoft.com/office/drawing/2014/main" id="{00000000-0008-0000-0C00-000019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82" name="Straight Connector 281">
          <a:extLst>
            <a:ext uri="{FF2B5EF4-FFF2-40B4-BE49-F238E27FC236}">
              <a16:creationId xmlns:a16="http://schemas.microsoft.com/office/drawing/2014/main" id="{00000000-0008-0000-0C00-00001A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83" name="Straight Connector 282">
          <a:extLst>
            <a:ext uri="{FF2B5EF4-FFF2-40B4-BE49-F238E27FC236}">
              <a16:creationId xmlns:a16="http://schemas.microsoft.com/office/drawing/2014/main" id="{00000000-0008-0000-0C00-00001B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84" name="Straight Connector 283">
          <a:extLst>
            <a:ext uri="{FF2B5EF4-FFF2-40B4-BE49-F238E27FC236}">
              <a16:creationId xmlns:a16="http://schemas.microsoft.com/office/drawing/2014/main" id="{00000000-0008-0000-0C00-00001C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85" name="Straight Connector 284">
          <a:extLst>
            <a:ext uri="{FF2B5EF4-FFF2-40B4-BE49-F238E27FC236}">
              <a16:creationId xmlns:a16="http://schemas.microsoft.com/office/drawing/2014/main" id="{00000000-0008-0000-0C00-00001D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86" name="Straight Connector 285">
          <a:extLst>
            <a:ext uri="{FF2B5EF4-FFF2-40B4-BE49-F238E27FC236}">
              <a16:creationId xmlns:a16="http://schemas.microsoft.com/office/drawing/2014/main" id="{00000000-0008-0000-0C00-00001E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87" name="Straight Connector 286">
          <a:extLst>
            <a:ext uri="{FF2B5EF4-FFF2-40B4-BE49-F238E27FC236}">
              <a16:creationId xmlns:a16="http://schemas.microsoft.com/office/drawing/2014/main" id="{00000000-0008-0000-0C00-00001F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88" name="Straight Connector 287">
          <a:extLst>
            <a:ext uri="{FF2B5EF4-FFF2-40B4-BE49-F238E27FC236}">
              <a16:creationId xmlns:a16="http://schemas.microsoft.com/office/drawing/2014/main" id="{00000000-0008-0000-0C00-000020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89" name="Straight Connector 288">
          <a:extLst>
            <a:ext uri="{FF2B5EF4-FFF2-40B4-BE49-F238E27FC236}">
              <a16:creationId xmlns:a16="http://schemas.microsoft.com/office/drawing/2014/main" id="{00000000-0008-0000-0C00-000021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0" name="Straight Connector 289">
          <a:extLst>
            <a:ext uri="{FF2B5EF4-FFF2-40B4-BE49-F238E27FC236}">
              <a16:creationId xmlns:a16="http://schemas.microsoft.com/office/drawing/2014/main" id="{00000000-0008-0000-0C00-000022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1" name="Straight Connector 290">
          <a:extLst>
            <a:ext uri="{FF2B5EF4-FFF2-40B4-BE49-F238E27FC236}">
              <a16:creationId xmlns:a16="http://schemas.microsoft.com/office/drawing/2014/main" id="{00000000-0008-0000-0C00-000023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2" name="Straight Connector 291">
          <a:extLst>
            <a:ext uri="{FF2B5EF4-FFF2-40B4-BE49-F238E27FC236}">
              <a16:creationId xmlns:a16="http://schemas.microsoft.com/office/drawing/2014/main" id="{00000000-0008-0000-0C00-000024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93" name="Straight Connector 292">
          <a:extLst>
            <a:ext uri="{FF2B5EF4-FFF2-40B4-BE49-F238E27FC236}">
              <a16:creationId xmlns:a16="http://schemas.microsoft.com/office/drawing/2014/main" id="{00000000-0008-0000-0C00-000025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4" name="Straight Connector 293">
          <a:extLst>
            <a:ext uri="{FF2B5EF4-FFF2-40B4-BE49-F238E27FC236}">
              <a16:creationId xmlns:a16="http://schemas.microsoft.com/office/drawing/2014/main" id="{00000000-0008-0000-0C00-00002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5" name="Straight Connector 294">
          <a:extLst>
            <a:ext uri="{FF2B5EF4-FFF2-40B4-BE49-F238E27FC236}">
              <a16:creationId xmlns:a16="http://schemas.microsoft.com/office/drawing/2014/main" id="{00000000-0008-0000-0C00-00002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6" name="Straight Connector 295">
          <a:extLst>
            <a:ext uri="{FF2B5EF4-FFF2-40B4-BE49-F238E27FC236}">
              <a16:creationId xmlns:a16="http://schemas.microsoft.com/office/drawing/2014/main" id="{00000000-0008-0000-0C00-00002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7" name="Straight Connector 296">
          <a:extLst>
            <a:ext uri="{FF2B5EF4-FFF2-40B4-BE49-F238E27FC236}">
              <a16:creationId xmlns:a16="http://schemas.microsoft.com/office/drawing/2014/main" id="{00000000-0008-0000-0C00-00002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8" name="Straight Connector 297">
          <a:extLst>
            <a:ext uri="{FF2B5EF4-FFF2-40B4-BE49-F238E27FC236}">
              <a16:creationId xmlns:a16="http://schemas.microsoft.com/office/drawing/2014/main" id="{00000000-0008-0000-0C00-00002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9" name="Straight Connector 298">
          <a:extLst>
            <a:ext uri="{FF2B5EF4-FFF2-40B4-BE49-F238E27FC236}">
              <a16:creationId xmlns:a16="http://schemas.microsoft.com/office/drawing/2014/main" id="{00000000-0008-0000-0C00-00002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0" name="Straight Connector 299">
          <a:extLst>
            <a:ext uri="{FF2B5EF4-FFF2-40B4-BE49-F238E27FC236}">
              <a16:creationId xmlns:a16="http://schemas.microsoft.com/office/drawing/2014/main" id="{00000000-0008-0000-0C00-00002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1" name="Straight Connector 300">
          <a:extLst>
            <a:ext uri="{FF2B5EF4-FFF2-40B4-BE49-F238E27FC236}">
              <a16:creationId xmlns:a16="http://schemas.microsoft.com/office/drawing/2014/main" id="{00000000-0008-0000-0C00-00002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2" name="Straight Connector 301">
          <a:extLst>
            <a:ext uri="{FF2B5EF4-FFF2-40B4-BE49-F238E27FC236}">
              <a16:creationId xmlns:a16="http://schemas.microsoft.com/office/drawing/2014/main" id="{00000000-0008-0000-0C00-00002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3" name="Straight Connector 302">
          <a:extLst>
            <a:ext uri="{FF2B5EF4-FFF2-40B4-BE49-F238E27FC236}">
              <a16:creationId xmlns:a16="http://schemas.microsoft.com/office/drawing/2014/main" id="{00000000-0008-0000-0C00-00002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4" name="Straight Connector 303">
          <a:extLst>
            <a:ext uri="{FF2B5EF4-FFF2-40B4-BE49-F238E27FC236}">
              <a16:creationId xmlns:a16="http://schemas.microsoft.com/office/drawing/2014/main" id="{00000000-0008-0000-0C00-00003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5" name="Straight Connector 304">
          <a:extLst>
            <a:ext uri="{FF2B5EF4-FFF2-40B4-BE49-F238E27FC236}">
              <a16:creationId xmlns:a16="http://schemas.microsoft.com/office/drawing/2014/main" id="{00000000-0008-0000-0C00-00003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6" name="Straight Connector 305">
          <a:extLst>
            <a:ext uri="{FF2B5EF4-FFF2-40B4-BE49-F238E27FC236}">
              <a16:creationId xmlns:a16="http://schemas.microsoft.com/office/drawing/2014/main" id="{00000000-0008-0000-0C00-00003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7" name="Straight Connector 306">
          <a:extLst>
            <a:ext uri="{FF2B5EF4-FFF2-40B4-BE49-F238E27FC236}">
              <a16:creationId xmlns:a16="http://schemas.microsoft.com/office/drawing/2014/main" id="{00000000-0008-0000-0C00-00003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8" name="Straight Connector 307">
          <a:extLst>
            <a:ext uri="{FF2B5EF4-FFF2-40B4-BE49-F238E27FC236}">
              <a16:creationId xmlns:a16="http://schemas.microsoft.com/office/drawing/2014/main" id="{00000000-0008-0000-0C00-00003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9" name="Straight Connector 308">
          <a:extLst>
            <a:ext uri="{FF2B5EF4-FFF2-40B4-BE49-F238E27FC236}">
              <a16:creationId xmlns:a16="http://schemas.microsoft.com/office/drawing/2014/main" id="{00000000-0008-0000-0C00-00003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0" name="Straight Connector 309">
          <a:extLst>
            <a:ext uri="{FF2B5EF4-FFF2-40B4-BE49-F238E27FC236}">
              <a16:creationId xmlns:a16="http://schemas.microsoft.com/office/drawing/2014/main" id="{00000000-0008-0000-0C00-00003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1" name="Straight Connector 310">
          <a:extLst>
            <a:ext uri="{FF2B5EF4-FFF2-40B4-BE49-F238E27FC236}">
              <a16:creationId xmlns:a16="http://schemas.microsoft.com/office/drawing/2014/main" id="{00000000-0008-0000-0C00-00003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2" name="Straight Connector 311">
          <a:extLst>
            <a:ext uri="{FF2B5EF4-FFF2-40B4-BE49-F238E27FC236}">
              <a16:creationId xmlns:a16="http://schemas.microsoft.com/office/drawing/2014/main" id="{00000000-0008-0000-0C00-00003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3" name="Straight Connector 312">
          <a:extLst>
            <a:ext uri="{FF2B5EF4-FFF2-40B4-BE49-F238E27FC236}">
              <a16:creationId xmlns:a16="http://schemas.microsoft.com/office/drawing/2014/main" id="{00000000-0008-0000-0C00-00003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4" name="Straight Connector 313">
          <a:extLst>
            <a:ext uri="{FF2B5EF4-FFF2-40B4-BE49-F238E27FC236}">
              <a16:creationId xmlns:a16="http://schemas.microsoft.com/office/drawing/2014/main" id="{00000000-0008-0000-0C00-00003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5" name="Straight Connector 314">
          <a:extLst>
            <a:ext uri="{FF2B5EF4-FFF2-40B4-BE49-F238E27FC236}">
              <a16:creationId xmlns:a16="http://schemas.microsoft.com/office/drawing/2014/main" id="{00000000-0008-0000-0C00-00003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6" name="Straight Connector 315">
          <a:extLst>
            <a:ext uri="{FF2B5EF4-FFF2-40B4-BE49-F238E27FC236}">
              <a16:creationId xmlns:a16="http://schemas.microsoft.com/office/drawing/2014/main" id="{00000000-0008-0000-0C00-00003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7" name="Straight Connector 316">
          <a:extLst>
            <a:ext uri="{FF2B5EF4-FFF2-40B4-BE49-F238E27FC236}">
              <a16:creationId xmlns:a16="http://schemas.microsoft.com/office/drawing/2014/main" id="{00000000-0008-0000-0C00-00003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8" name="Straight Connector 317">
          <a:extLst>
            <a:ext uri="{FF2B5EF4-FFF2-40B4-BE49-F238E27FC236}">
              <a16:creationId xmlns:a16="http://schemas.microsoft.com/office/drawing/2014/main" id="{00000000-0008-0000-0C00-00003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9" name="Straight Connector 318">
          <a:extLst>
            <a:ext uri="{FF2B5EF4-FFF2-40B4-BE49-F238E27FC236}">
              <a16:creationId xmlns:a16="http://schemas.microsoft.com/office/drawing/2014/main" id="{00000000-0008-0000-0C00-00003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0" name="Straight Connector 319">
          <a:extLst>
            <a:ext uri="{FF2B5EF4-FFF2-40B4-BE49-F238E27FC236}">
              <a16:creationId xmlns:a16="http://schemas.microsoft.com/office/drawing/2014/main" id="{00000000-0008-0000-0C00-00004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21" name="Straight Connector 320">
          <a:extLst>
            <a:ext uri="{FF2B5EF4-FFF2-40B4-BE49-F238E27FC236}">
              <a16:creationId xmlns:a16="http://schemas.microsoft.com/office/drawing/2014/main" id="{00000000-0008-0000-0C00-00004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22" name="Straight Connector 321">
          <a:extLst>
            <a:ext uri="{FF2B5EF4-FFF2-40B4-BE49-F238E27FC236}">
              <a16:creationId xmlns:a16="http://schemas.microsoft.com/office/drawing/2014/main" id="{00000000-0008-0000-0C00-000042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23" name="Straight Connector 322">
          <a:extLst>
            <a:ext uri="{FF2B5EF4-FFF2-40B4-BE49-F238E27FC236}">
              <a16:creationId xmlns:a16="http://schemas.microsoft.com/office/drawing/2014/main" id="{00000000-0008-0000-0C00-000043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24" name="Straight Connector 323">
          <a:extLst>
            <a:ext uri="{FF2B5EF4-FFF2-40B4-BE49-F238E27FC236}">
              <a16:creationId xmlns:a16="http://schemas.microsoft.com/office/drawing/2014/main" id="{00000000-0008-0000-0C00-000044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25" name="Straight Connector 324">
          <a:extLst>
            <a:ext uri="{FF2B5EF4-FFF2-40B4-BE49-F238E27FC236}">
              <a16:creationId xmlns:a16="http://schemas.microsoft.com/office/drawing/2014/main" id="{00000000-0008-0000-0C00-000045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26" name="Straight Connector 325">
          <a:extLst>
            <a:ext uri="{FF2B5EF4-FFF2-40B4-BE49-F238E27FC236}">
              <a16:creationId xmlns:a16="http://schemas.microsoft.com/office/drawing/2014/main" id="{00000000-0008-0000-0C00-000046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27" name="Straight Connector 326">
          <a:extLst>
            <a:ext uri="{FF2B5EF4-FFF2-40B4-BE49-F238E27FC236}">
              <a16:creationId xmlns:a16="http://schemas.microsoft.com/office/drawing/2014/main" id="{00000000-0008-0000-0C00-000047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28" name="Straight Connector 327">
          <a:extLst>
            <a:ext uri="{FF2B5EF4-FFF2-40B4-BE49-F238E27FC236}">
              <a16:creationId xmlns:a16="http://schemas.microsoft.com/office/drawing/2014/main" id="{00000000-0008-0000-0C00-000048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29" name="Straight Connector 328">
          <a:extLst>
            <a:ext uri="{FF2B5EF4-FFF2-40B4-BE49-F238E27FC236}">
              <a16:creationId xmlns:a16="http://schemas.microsoft.com/office/drawing/2014/main" id="{00000000-0008-0000-0C00-000049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30" name="Straight Connector 329">
          <a:extLst>
            <a:ext uri="{FF2B5EF4-FFF2-40B4-BE49-F238E27FC236}">
              <a16:creationId xmlns:a16="http://schemas.microsoft.com/office/drawing/2014/main" id="{00000000-0008-0000-0C00-00004A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31" name="Straight Connector 330">
          <a:extLst>
            <a:ext uri="{FF2B5EF4-FFF2-40B4-BE49-F238E27FC236}">
              <a16:creationId xmlns:a16="http://schemas.microsoft.com/office/drawing/2014/main" id="{00000000-0008-0000-0C00-00004B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32" name="Straight Connector 331">
          <a:extLst>
            <a:ext uri="{FF2B5EF4-FFF2-40B4-BE49-F238E27FC236}">
              <a16:creationId xmlns:a16="http://schemas.microsoft.com/office/drawing/2014/main" id="{00000000-0008-0000-0C00-00004C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3" name="Straight Connector 332">
          <a:extLst>
            <a:ext uri="{FF2B5EF4-FFF2-40B4-BE49-F238E27FC236}">
              <a16:creationId xmlns:a16="http://schemas.microsoft.com/office/drawing/2014/main" id="{00000000-0008-0000-0C00-00004D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4" name="Straight Connector 333">
          <a:extLst>
            <a:ext uri="{FF2B5EF4-FFF2-40B4-BE49-F238E27FC236}">
              <a16:creationId xmlns:a16="http://schemas.microsoft.com/office/drawing/2014/main" id="{00000000-0008-0000-0C00-00004E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35" name="Straight Connector 334">
          <a:extLst>
            <a:ext uri="{FF2B5EF4-FFF2-40B4-BE49-F238E27FC236}">
              <a16:creationId xmlns:a16="http://schemas.microsoft.com/office/drawing/2014/main" id="{00000000-0008-0000-0C00-00004F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6" name="Straight Connector 335">
          <a:extLst>
            <a:ext uri="{FF2B5EF4-FFF2-40B4-BE49-F238E27FC236}">
              <a16:creationId xmlns:a16="http://schemas.microsoft.com/office/drawing/2014/main" id="{00000000-0008-0000-0C00-000050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37" name="Straight Connector 336">
          <a:extLst>
            <a:ext uri="{FF2B5EF4-FFF2-40B4-BE49-F238E27FC236}">
              <a16:creationId xmlns:a16="http://schemas.microsoft.com/office/drawing/2014/main" id="{00000000-0008-0000-0C00-000051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8" name="Straight Connector 337">
          <a:extLst>
            <a:ext uri="{FF2B5EF4-FFF2-40B4-BE49-F238E27FC236}">
              <a16:creationId xmlns:a16="http://schemas.microsoft.com/office/drawing/2014/main" id="{00000000-0008-0000-0C00-00005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9" name="Straight Connector 338">
          <a:extLst>
            <a:ext uri="{FF2B5EF4-FFF2-40B4-BE49-F238E27FC236}">
              <a16:creationId xmlns:a16="http://schemas.microsoft.com/office/drawing/2014/main" id="{00000000-0008-0000-0C00-00005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0" name="Straight Connector 339">
          <a:extLst>
            <a:ext uri="{FF2B5EF4-FFF2-40B4-BE49-F238E27FC236}">
              <a16:creationId xmlns:a16="http://schemas.microsoft.com/office/drawing/2014/main" id="{00000000-0008-0000-0C00-00005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1" name="Straight Connector 340">
          <a:extLst>
            <a:ext uri="{FF2B5EF4-FFF2-40B4-BE49-F238E27FC236}">
              <a16:creationId xmlns:a16="http://schemas.microsoft.com/office/drawing/2014/main" id="{00000000-0008-0000-0C00-00005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2" name="Straight Connector 341">
          <a:extLst>
            <a:ext uri="{FF2B5EF4-FFF2-40B4-BE49-F238E27FC236}">
              <a16:creationId xmlns:a16="http://schemas.microsoft.com/office/drawing/2014/main" id="{00000000-0008-0000-0C00-00005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43" name="Straight Connector 342">
          <a:extLst>
            <a:ext uri="{FF2B5EF4-FFF2-40B4-BE49-F238E27FC236}">
              <a16:creationId xmlns:a16="http://schemas.microsoft.com/office/drawing/2014/main" id="{00000000-0008-0000-0C00-00005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4" name="Straight Connector 343">
          <a:extLst>
            <a:ext uri="{FF2B5EF4-FFF2-40B4-BE49-F238E27FC236}">
              <a16:creationId xmlns:a16="http://schemas.microsoft.com/office/drawing/2014/main" id="{00000000-0008-0000-0C00-00005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5" name="Straight Connector 344">
          <a:extLst>
            <a:ext uri="{FF2B5EF4-FFF2-40B4-BE49-F238E27FC236}">
              <a16:creationId xmlns:a16="http://schemas.microsoft.com/office/drawing/2014/main" id="{00000000-0008-0000-0C00-00005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46" name="Straight Connector 345">
          <a:extLst>
            <a:ext uri="{FF2B5EF4-FFF2-40B4-BE49-F238E27FC236}">
              <a16:creationId xmlns:a16="http://schemas.microsoft.com/office/drawing/2014/main" id="{00000000-0008-0000-0C00-00005A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47" name="Straight Connector 346">
          <a:extLst>
            <a:ext uri="{FF2B5EF4-FFF2-40B4-BE49-F238E27FC236}">
              <a16:creationId xmlns:a16="http://schemas.microsoft.com/office/drawing/2014/main" id="{00000000-0008-0000-0C00-00005B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48" name="Straight Connector 347">
          <a:extLst>
            <a:ext uri="{FF2B5EF4-FFF2-40B4-BE49-F238E27FC236}">
              <a16:creationId xmlns:a16="http://schemas.microsoft.com/office/drawing/2014/main" id="{00000000-0008-0000-0C00-00005C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49" name="Straight Connector 348">
          <a:extLst>
            <a:ext uri="{FF2B5EF4-FFF2-40B4-BE49-F238E27FC236}">
              <a16:creationId xmlns:a16="http://schemas.microsoft.com/office/drawing/2014/main" id="{00000000-0008-0000-0C00-00005D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50" name="Straight Connector 349">
          <a:extLst>
            <a:ext uri="{FF2B5EF4-FFF2-40B4-BE49-F238E27FC236}">
              <a16:creationId xmlns:a16="http://schemas.microsoft.com/office/drawing/2014/main" id="{00000000-0008-0000-0C00-00005E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51" name="Straight Connector 350">
          <a:extLst>
            <a:ext uri="{FF2B5EF4-FFF2-40B4-BE49-F238E27FC236}">
              <a16:creationId xmlns:a16="http://schemas.microsoft.com/office/drawing/2014/main" id="{00000000-0008-0000-0C00-00005F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52" name="Straight Connector 351">
          <a:extLst>
            <a:ext uri="{FF2B5EF4-FFF2-40B4-BE49-F238E27FC236}">
              <a16:creationId xmlns:a16="http://schemas.microsoft.com/office/drawing/2014/main" id="{00000000-0008-0000-0C00-000060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53" name="Straight Connector 352">
          <a:extLst>
            <a:ext uri="{FF2B5EF4-FFF2-40B4-BE49-F238E27FC236}">
              <a16:creationId xmlns:a16="http://schemas.microsoft.com/office/drawing/2014/main" id="{00000000-0008-0000-0C00-000061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54" name="Straight Connector 353">
          <a:extLst>
            <a:ext uri="{FF2B5EF4-FFF2-40B4-BE49-F238E27FC236}">
              <a16:creationId xmlns:a16="http://schemas.microsoft.com/office/drawing/2014/main" id="{00000000-0008-0000-0C00-000062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55" name="Straight Connector 354">
          <a:extLst>
            <a:ext uri="{FF2B5EF4-FFF2-40B4-BE49-F238E27FC236}">
              <a16:creationId xmlns:a16="http://schemas.microsoft.com/office/drawing/2014/main" id="{00000000-0008-0000-0C00-000063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56" name="Straight Connector 355">
          <a:extLst>
            <a:ext uri="{FF2B5EF4-FFF2-40B4-BE49-F238E27FC236}">
              <a16:creationId xmlns:a16="http://schemas.microsoft.com/office/drawing/2014/main" id="{00000000-0008-0000-0C00-000064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57" name="Straight Connector 356">
          <a:extLst>
            <a:ext uri="{FF2B5EF4-FFF2-40B4-BE49-F238E27FC236}">
              <a16:creationId xmlns:a16="http://schemas.microsoft.com/office/drawing/2014/main" id="{00000000-0008-0000-0C00-000065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58" name="Straight Connector 357">
          <a:extLst>
            <a:ext uri="{FF2B5EF4-FFF2-40B4-BE49-F238E27FC236}">
              <a16:creationId xmlns:a16="http://schemas.microsoft.com/office/drawing/2014/main" id="{00000000-0008-0000-0C00-000066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59" name="Straight Connector 358">
          <a:extLst>
            <a:ext uri="{FF2B5EF4-FFF2-40B4-BE49-F238E27FC236}">
              <a16:creationId xmlns:a16="http://schemas.microsoft.com/office/drawing/2014/main" id="{00000000-0008-0000-0C00-000067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60" name="Straight Connector 359">
          <a:extLst>
            <a:ext uri="{FF2B5EF4-FFF2-40B4-BE49-F238E27FC236}">
              <a16:creationId xmlns:a16="http://schemas.microsoft.com/office/drawing/2014/main" id="{00000000-0008-0000-0C00-000068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1" name="Straight Connector 360">
          <a:extLst>
            <a:ext uri="{FF2B5EF4-FFF2-40B4-BE49-F238E27FC236}">
              <a16:creationId xmlns:a16="http://schemas.microsoft.com/office/drawing/2014/main" id="{00000000-0008-0000-0C00-000069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2" name="Straight Connector 361">
          <a:extLst>
            <a:ext uri="{FF2B5EF4-FFF2-40B4-BE49-F238E27FC236}">
              <a16:creationId xmlns:a16="http://schemas.microsoft.com/office/drawing/2014/main" id="{00000000-0008-0000-0C00-00006A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3" name="Straight Connector 362">
          <a:extLst>
            <a:ext uri="{FF2B5EF4-FFF2-40B4-BE49-F238E27FC236}">
              <a16:creationId xmlns:a16="http://schemas.microsoft.com/office/drawing/2014/main" id="{00000000-0008-0000-0C00-00006B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4" name="Straight Connector 363">
          <a:extLst>
            <a:ext uri="{FF2B5EF4-FFF2-40B4-BE49-F238E27FC236}">
              <a16:creationId xmlns:a16="http://schemas.microsoft.com/office/drawing/2014/main" id="{00000000-0008-0000-0C00-00006C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65" name="Straight Connector 364">
          <a:extLst>
            <a:ext uri="{FF2B5EF4-FFF2-40B4-BE49-F238E27FC236}">
              <a16:creationId xmlns:a16="http://schemas.microsoft.com/office/drawing/2014/main" id="{00000000-0008-0000-0C00-00006D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6" name="Straight Connector 365">
          <a:extLst>
            <a:ext uri="{FF2B5EF4-FFF2-40B4-BE49-F238E27FC236}">
              <a16:creationId xmlns:a16="http://schemas.microsoft.com/office/drawing/2014/main" id="{00000000-0008-0000-0C00-00006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7" name="Straight Connector 366">
          <a:extLst>
            <a:ext uri="{FF2B5EF4-FFF2-40B4-BE49-F238E27FC236}">
              <a16:creationId xmlns:a16="http://schemas.microsoft.com/office/drawing/2014/main" id="{00000000-0008-0000-0C00-00006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8" name="Straight Connector 367">
          <a:extLst>
            <a:ext uri="{FF2B5EF4-FFF2-40B4-BE49-F238E27FC236}">
              <a16:creationId xmlns:a16="http://schemas.microsoft.com/office/drawing/2014/main" id="{00000000-0008-0000-0C00-00007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9" name="Straight Connector 368">
          <a:extLst>
            <a:ext uri="{FF2B5EF4-FFF2-40B4-BE49-F238E27FC236}">
              <a16:creationId xmlns:a16="http://schemas.microsoft.com/office/drawing/2014/main" id="{00000000-0008-0000-0C00-00007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70" name="Straight Connector 369">
          <a:extLst>
            <a:ext uri="{FF2B5EF4-FFF2-40B4-BE49-F238E27FC236}">
              <a16:creationId xmlns:a16="http://schemas.microsoft.com/office/drawing/2014/main" id="{00000000-0008-0000-0C00-00007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71" name="Straight Connector 370">
          <a:extLst>
            <a:ext uri="{FF2B5EF4-FFF2-40B4-BE49-F238E27FC236}">
              <a16:creationId xmlns:a16="http://schemas.microsoft.com/office/drawing/2014/main" id="{00000000-0008-0000-0C00-00007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72" name="Straight Connector 371">
          <a:extLst>
            <a:ext uri="{FF2B5EF4-FFF2-40B4-BE49-F238E27FC236}">
              <a16:creationId xmlns:a16="http://schemas.microsoft.com/office/drawing/2014/main" id="{00000000-0008-0000-0C00-00007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3" name="Straight Connector 372">
          <a:extLst>
            <a:ext uri="{FF2B5EF4-FFF2-40B4-BE49-F238E27FC236}">
              <a16:creationId xmlns:a16="http://schemas.microsoft.com/office/drawing/2014/main" id="{00000000-0008-0000-0C00-00007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74" name="Straight Connector 373">
          <a:extLst>
            <a:ext uri="{FF2B5EF4-FFF2-40B4-BE49-F238E27FC236}">
              <a16:creationId xmlns:a16="http://schemas.microsoft.com/office/drawing/2014/main" id="{00000000-0008-0000-0C00-000076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75" name="Straight Connector 374">
          <a:extLst>
            <a:ext uri="{FF2B5EF4-FFF2-40B4-BE49-F238E27FC236}">
              <a16:creationId xmlns:a16="http://schemas.microsoft.com/office/drawing/2014/main" id="{00000000-0008-0000-0C00-000077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76" name="Straight Connector 375">
          <a:extLst>
            <a:ext uri="{FF2B5EF4-FFF2-40B4-BE49-F238E27FC236}">
              <a16:creationId xmlns:a16="http://schemas.microsoft.com/office/drawing/2014/main" id="{00000000-0008-0000-0C00-000078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77" name="Straight Connector 376">
          <a:extLst>
            <a:ext uri="{FF2B5EF4-FFF2-40B4-BE49-F238E27FC236}">
              <a16:creationId xmlns:a16="http://schemas.microsoft.com/office/drawing/2014/main" id="{00000000-0008-0000-0C00-000079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78" name="Straight Connector 377">
          <a:extLst>
            <a:ext uri="{FF2B5EF4-FFF2-40B4-BE49-F238E27FC236}">
              <a16:creationId xmlns:a16="http://schemas.microsoft.com/office/drawing/2014/main" id="{00000000-0008-0000-0C00-00007A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79" name="Straight Connector 378">
          <a:extLst>
            <a:ext uri="{FF2B5EF4-FFF2-40B4-BE49-F238E27FC236}">
              <a16:creationId xmlns:a16="http://schemas.microsoft.com/office/drawing/2014/main" id="{00000000-0008-0000-0C00-00007B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80" name="Straight Connector 379">
          <a:extLst>
            <a:ext uri="{FF2B5EF4-FFF2-40B4-BE49-F238E27FC236}">
              <a16:creationId xmlns:a16="http://schemas.microsoft.com/office/drawing/2014/main" id="{00000000-0008-0000-0C00-00007C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81" name="Straight Connector 380">
          <a:extLst>
            <a:ext uri="{FF2B5EF4-FFF2-40B4-BE49-F238E27FC236}">
              <a16:creationId xmlns:a16="http://schemas.microsoft.com/office/drawing/2014/main" id="{00000000-0008-0000-0C00-00007D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82" name="Straight Connector 381">
          <a:extLst>
            <a:ext uri="{FF2B5EF4-FFF2-40B4-BE49-F238E27FC236}">
              <a16:creationId xmlns:a16="http://schemas.microsoft.com/office/drawing/2014/main" id="{00000000-0008-0000-0C00-00007E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83" name="Straight Connector 382">
          <a:extLst>
            <a:ext uri="{FF2B5EF4-FFF2-40B4-BE49-F238E27FC236}">
              <a16:creationId xmlns:a16="http://schemas.microsoft.com/office/drawing/2014/main" id="{00000000-0008-0000-0C00-00007F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84" name="Straight Connector 383">
          <a:extLst>
            <a:ext uri="{FF2B5EF4-FFF2-40B4-BE49-F238E27FC236}">
              <a16:creationId xmlns:a16="http://schemas.microsoft.com/office/drawing/2014/main" id="{00000000-0008-0000-0C00-000080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85" name="Straight Connector 384">
          <a:extLst>
            <a:ext uri="{FF2B5EF4-FFF2-40B4-BE49-F238E27FC236}">
              <a16:creationId xmlns:a16="http://schemas.microsoft.com/office/drawing/2014/main" id="{00000000-0008-0000-0C00-000081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86" name="Straight Connector 385">
          <a:extLst>
            <a:ext uri="{FF2B5EF4-FFF2-40B4-BE49-F238E27FC236}">
              <a16:creationId xmlns:a16="http://schemas.microsoft.com/office/drawing/2014/main" id="{00000000-0008-0000-0C00-000082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87" name="Straight Connector 386">
          <a:extLst>
            <a:ext uri="{FF2B5EF4-FFF2-40B4-BE49-F238E27FC236}">
              <a16:creationId xmlns:a16="http://schemas.microsoft.com/office/drawing/2014/main" id="{00000000-0008-0000-0C00-000083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88" name="Straight Connector 387">
          <a:extLst>
            <a:ext uri="{FF2B5EF4-FFF2-40B4-BE49-F238E27FC236}">
              <a16:creationId xmlns:a16="http://schemas.microsoft.com/office/drawing/2014/main" id="{00000000-0008-0000-0C00-000084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9" name="Straight Connector 388">
          <a:extLst>
            <a:ext uri="{FF2B5EF4-FFF2-40B4-BE49-F238E27FC236}">
              <a16:creationId xmlns:a16="http://schemas.microsoft.com/office/drawing/2014/main" id="{00000000-0008-0000-0C00-000085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0" name="Straight Connector 389">
          <a:extLst>
            <a:ext uri="{FF2B5EF4-FFF2-40B4-BE49-F238E27FC236}">
              <a16:creationId xmlns:a16="http://schemas.microsoft.com/office/drawing/2014/main" id="{00000000-0008-0000-0C00-000086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1" name="Straight Connector 390">
          <a:extLst>
            <a:ext uri="{FF2B5EF4-FFF2-40B4-BE49-F238E27FC236}">
              <a16:creationId xmlns:a16="http://schemas.microsoft.com/office/drawing/2014/main" id="{00000000-0008-0000-0C00-000087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2" name="Straight Connector 391">
          <a:extLst>
            <a:ext uri="{FF2B5EF4-FFF2-40B4-BE49-F238E27FC236}">
              <a16:creationId xmlns:a16="http://schemas.microsoft.com/office/drawing/2014/main" id="{00000000-0008-0000-0C00-000088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93" name="Straight Connector 392">
          <a:extLst>
            <a:ext uri="{FF2B5EF4-FFF2-40B4-BE49-F238E27FC236}">
              <a16:creationId xmlns:a16="http://schemas.microsoft.com/office/drawing/2014/main" id="{00000000-0008-0000-0C00-000089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4" name="Straight Connector 393">
          <a:extLst>
            <a:ext uri="{FF2B5EF4-FFF2-40B4-BE49-F238E27FC236}">
              <a16:creationId xmlns:a16="http://schemas.microsoft.com/office/drawing/2014/main" id="{00000000-0008-0000-0C00-00008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5" name="Straight Connector 394">
          <a:extLst>
            <a:ext uri="{FF2B5EF4-FFF2-40B4-BE49-F238E27FC236}">
              <a16:creationId xmlns:a16="http://schemas.microsoft.com/office/drawing/2014/main" id="{00000000-0008-0000-0C00-00008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6" name="Straight Connector 395">
          <a:extLst>
            <a:ext uri="{FF2B5EF4-FFF2-40B4-BE49-F238E27FC236}">
              <a16:creationId xmlns:a16="http://schemas.microsoft.com/office/drawing/2014/main" id="{00000000-0008-0000-0C00-00008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7" name="Straight Connector 396">
          <a:extLst>
            <a:ext uri="{FF2B5EF4-FFF2-40B4-BE49-F238E27FC236}">
              <a16:creationId xmlns:a16="http://schemas.microsoft.com/office/drawing/2014/main" id="{00000000-0008-0000-0C00-00008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8" name="Straight Connector 397">
          <a:extLst>
            <a:ext uri="{FF2B5EF4-FFF2-40B4-BE49-F238E27FC236}">
              <a16:creationId xmlns:a16="http://schemas.microsoft.com/office/drawing/2014/main" id="{00000000-0008-0000-0C00-00008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9" name="Straight Connector 398">
          <a:extLst>
            <a:ext uri="{FF2B5EF4-FFF2-40B4-BE49-F238E27FC236}">
              <a16:creationId xmlns:a16="http://schemas.microsoft.com/office/drawing/2014/main" id="{00000000-0008-0000-0C00-00008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0" name="Straight Connector 399">
          <a:extLst>
            <a:ext uri="{FF2B5EF4-FFF2-40B4-BE49-F238E27FC236}">
              <a16:creationId xmlns:a16="http://schemas.microsoft.com/office/drawing/2014/main" id="{00000000-0008-0000-0C00-00009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01" name="Straight Connector 400">
          <a:extLst>
            <a:ext uri="{FF2B5EF4-FFF2-40B4-BE49-F238E27FC236}">
              <a16:creationId xmlns:a16="http://schemas.microsoft.com/office/drawing/2014/main" id="{00000000-0008-0000-0C00-00009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02" name="Straight Connector 401">
          <a:extLst>
            <a:ext uri="{FF2B5EF4-FFF2-40B4-BE49-F238E27FC236}">
              <a16:creationId xmlns:a16="http://schemas.microsoft.com/office/drawing/2014/main" id="{00000000-0008-0000-0C00-000092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03" name="Straight Connector 402">
          <a:extLst>
            <a:ext uri="{FF2B5EF4-FFF2-40B4-BE49-F238E27FC236}">
              <a16:creationId xmlns:a16="http://schemas.microsoft.com/office/drawing/2014/main" id="{00000000-0008-0000-0C00-000093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04" name="Straight Connector 403">
          <a:extLst>
            <a:ext uri="{FF2B5EF4-FFF2-40B4-BE49-F238E27FC236}">
              <a16:creationId xmlns:a16="http://schemas.microsoft.com/office/drawing/2014/main" id="{00000000-0008-0000-0C00-000094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05" name="Straight Connector 404">
          <a:extLst>
            <a:ext uri="{FF2B5EF4-FFF2-40B4-BE49-F238E27FC236}">
              <a16:creationId xmlns:a16="http://schemas.microsoft.com/office/drawing/2014/main" id="{00000000-0008-0000-0C00-000095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06" name="Straight Connector 405">
          <a:extLst>
            <a:ext uri="{FF2B5EF4-FFF2-40B4-BE49-F238E27FC236}">
              <a16:creationId xmlns:a16="http://schemas.microsoft.com/office/drawing/2014/main" id="{00000000-0008-0000-0C00-000096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07" name="Straight Connector 406">
          <a:extLst>
            <a:ext uri="{FF2B5EF4-FFF2-40B4-BE49-F238E27FC236}">
              <a16:creationId xmlns:a16="http://schemas.microsoft.com/office/drawing/2014/main" id="{00000000-0008-0000-0C00-000097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08" name="Straight Connector 407">
          <a:extLst>
            <a:ext uri="{FF2B5EF4-FFF2-40B4-BE49-F238E27FC236}">
              <a16:creationId xmlns:a16="http://schemas.microsoft.com/office/drawing/2014/main" id="{00000000-0008-0000-0C00-000098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09" name="Straight Connector 408">
          <a:extLst>
            <a:ext uri="{FF2B5EF4-FFF2-40B4-BE49-F238E27FC236}">
              <a16:creationId xmlns:a16="http://schemas.microsoft.com/office/drawing/2014/main" id="{00000000-0008-0000-0C00-000099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410" name="Straight Connector 409">
          <a:extLst>
            <a:ext uri="{FF2B5EF4-FFF2-40B4-BE49-F238E27FC236}">
              <a16:creationId xmlns:a16="http://schemas.microsoft.com/office/drawing/2014/main" id="{00000000-0008-0000-0C00-00009A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411" name="Straight Connector 410">
          <a:extLst>
            <a:ext uri="{FF2B5EF4-FFF2-40B4-BE49-F238E27FC236}">
              <a16:creationId xmlns:a16="http://schemas.microsoft.com/office/drawing/2014/main" id="{00000000-0008-0000-0C00-00009B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412" name="Straight Connector 411">
          <a:extLst>
            <a:ext uri="{FF2B5EF4-FFF2-40B4-BE49-F238E27FC236}">
              <a16:creationId xmlns:a16="http://schemas.microsoft.com/office/drawing/2014/main" id="{00000000-0008-0000-0C00-00009C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413" name="Straight Connector 412">
          <a:extLst>
            <a:ext uri="{FF2B5EF4-FFF2-40B4-BE49-F238E27FC236}">
              <a16:creationId xmlns:a16="http://schemas.microsoft.com/office/drawing/2014/main" id="{00000000-0008-0000-0C00-00009D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414" name="Straight Connector 413">
          <a:extLst>
            <a:ext uri="{FF2B5EF4-FFF2-40B4-BE49-F238E27FC236}">
              <a16:creationId xmlns:a16="http://schemas.microsoft.com/office/drawing/2014/main" id="{00000000-0008-0000-0C00-00009E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415" name="Straight Connector 414">
          <a:extLst>
            <a:ext uri="{FF2B5EF4-FFF2-40B4-BE49-F238E27FC236}">
              <a16:creationId xmlns:a16="http://schemas.microsoft.com/office/drawing/2014/main" id="{00000000-0008-0000-0C00-00009F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416" name="Straight Connector 415">
          <a:extLst>
            <a:ext uri="{FF2B5EF4-FFF2-40B4-BE49-F238E27FC236}">
              <a16:creationId xmlns:a16="http://schemas.microsoft.com/office/drawing/2014/main" id="{00000000-0008-0000-0C00-0000A0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17" name="Straight Connector 416">
          <a:extLst>
            <a:ext uri="{FF2B5EF4-FFF2-40B4-BE49-F238E27FC236}">
              <a16:creationId xmlns:a16="http://schemas.microsoft.com/office/drawing/2014/main" id="{00000000-0008-0000-0C00-0000A1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18" name="Straight Connector 417">
          <a:extLst>
            <a:ext uri="{FF2B5EF4-FFF2-40B4-BE49-F238E27FC236}">
              <a16:creationId xmlns:a16="http://schemas.microsoft.com/office/drawing/2014/main" id="{00000000-0008-0000-0C00-0000A2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19" name="Straight Connector 418">
          <a:extLst>
            <a:ext uri="{FF2B5EF4-FFF2-40B4-BE49-F238E27FC236}">
              <a16:creationId xmlns:a16="http://schemas.microsoft.com/office/drawing/2014/main" id="{00000000-0008-0000-0C00-0000A3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0" name="Straight Connector 419">
          <a:extLst>
            <a:ext uri="{FF2B5EF4-FFF2-40B4-BE49-F238E27FC236}">
              <a16:creationId xmlns:a16="http://schemas.microsoft.com/office/drawing/2014/main" id="{00000000-0008-0000-0C00-0000A4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421" name="Straight Connector 420">
          <a:extLst>
            <a:ext uri="{FF2B5EF4-FFF2-40B4-BE49-F238E27FC236}">
              <a16:creationId xmlns:a16="http://schemas.microsoft.com/office/drawing/2014/main" id="{00000000-0008-0000-0C00-0000A5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2" name="Straight Connector 421">
          <a:extLst>
            <a:ext uri="{FF2B5EF4-FFF2-40B4-BE49-F238E27FC236}">
              <a16:creationId xmlns:a16="http://schemas.microsoft.com/office/drawing/2014/main" id="{00000000-0008-0000-0C00-0000A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3" name="Straight Connector 422">
          <a:extLst>
            <a:ext uri="{FF2B5EF4-FFF2-40B4-BE49-F238E27FC236}">
              <a16:creationId xmlns:a16="http://schemas.microsoft.com/office/drawing/2014/main" id="{00000000-0008-0000-0C00-0000A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4" name="Straight Connector 423">
          <a:extLst>
            <a:ext uri="{FF2B5EF4-FFF2-40B4-BE49-F238E27FC236}">
              <a16:creationId xmlns:a16="http://schemas.microsoft.com/office/drawing/2014/main" id="{00000000-0008-0000-0C00-0000A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5" name="Straight Connector 424">
          <a:extLst>
            <a:ext uri="{FF2B5EF4-FFF2-40B4-BE49-F238E27FC236}">
              <a16:creationId xmlns:a16="http://schemas.microsoft.com/office/drawing/2014/main" id="{00000000-0008-0000-0C00-0000A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6" name="Straight Connector 425">
          <a:extLst>
            <a:ext uri="{FF2B5EF4-FFF2-40B4-BE49-F238E27FC236}">
              <a16:creationId xmlns:a16="http://schemas.microsoft.com/office/drawing/2014/main" id="{00000000-0008-0000-0C00-0000A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7" name="Straight Connector 426">
          <a:extLst>
            <a:ext uri="{FF2B5EF4-FFF2-40B4-BE49-F238E27FC236}">
              <a16:creationId xmlns:a16="http://schemas.microsoft.com/office/drawing/2014/main" id="{00000000-0008-0000-0C00-0000A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8" name="Straight Connector 427">
          <a:extLst>
            <a:ext uri="{FF2B5EF4-FFF2-40B4-BE49-F238E27FC236}">
              <a16:creationId xmlns:a16="http://schemas.microsoft.com/office/drawing/2014/main" id="{00000000-0008-0000-0C00-0000A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9" name="Straight Connector 428">
          <a:extLst>
            <a:ext uri="{FF2B5EF4-FFF2-40B4-BE49-F238E27FC236}">
              <a16:creationId xmlns:a16="http://schemas.microsoft.com/office/drawing/2014/main" id="{00000000-0008-0000-0C00-0000A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30" name="Straight Connector 429">
          <a:extLst>
            <a:ext uri="{FF2B5EF4-FFF2-40B4-BE49-F238E27FC236}">
              <a16:creationId xmlns:a16="http://schemas.microsoft.com/office/drawing/2014/main" id="{00000000-0008-0000-0C00-0000AE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31" name="Straight Connector 430">
          <a:extLst>
            <a:ext uri="{FF2B5EF4-FFF2-40B4-BE49-F238E27FC236}">
              <a16:creationId xmlns:a16="http://schemas.microsoft.com/office/drawing/2014/main" id="{00000000-0008-0000-0C00-0000AF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32" name="Straight Connector 431">
          <a:extLst>
            <a:ext uri="{FF2B5EF4-FFF2-40B4-BE49-F238E27FC236}">
              <a16:creationId xmlns:a16="http://schemas.microsoft.com/office/drawing/2014/main" id="{00000000-0008-0000-0C00-0000B0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33" name="Straight Connector 432">
          <a:extLst>
            <a:ext uri="{FF2B5EF4-FFF2-40B4-BE49-F238E27FC236}">
              <a16:creationId xmlns:a16="http://schemas.microsoft.com/office/drawing/2014/main" id="{00000000-0008-0000-0C00-0000B1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00000000-0008-0000-0D00-000003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0D00-000004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0D00-000005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0D00-000006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0D00-000007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00000000-0008-0000-0D00-000008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0D00-000009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0D00-00000A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00000000-0008-0000-0D00-00000B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0D00-00000C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00000000-0008-0000-0D00-00000D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0D00-00000E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id="{00000000-0008-0000-0D00-00000F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00000000-0008-0000-0D00-000010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0D00-000011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D00-00001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0D00-00001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0D00-00001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0D00-00001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00000000-0008-0000-0D00-00001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0D00-00001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>
          <a:extLst>
            <a:ext uri="{FF2B5EF4-FFF2-40B4-BE49-F238E27FC236}">
              <a16:creationId xmlns:a16="http://schemas.microsoft.com/office/drawing/2014/main" id="{00000000-0008-0000-0D00-00001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id="{00000000-0008-0000-0D00-00001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id="{00000000-0008-0000-0D00-00001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id="{00000000-0008-0000-0D00-00001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id="{00000000-0008-0000-0D00-00001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id="{00000000-0008-0000-0D00-00001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" name="Straight Connector 29">
          <a:extLst>
            <a:ext uri="{FF2B5EF4-FFF2-40B4-BE49-F238E27FC236}">
              <a16:creationId xmlns:a16="http://schemas.microsoft.com/office/drawing/2014/main" id="{00000000-0008-0000-0D00-00001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" name="Straight Connector 30">
          <a:extLst>
            <a:ext uri="{FF2B5EF4-FFF2-40B4-BE49-F238E27FC236}">
              <a16:creationId xmlns:a16="http://schemas.microsoft.com/office/drawing/2014/main" id="{00000000-0008-0000-0D00-00001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" name="Straight Connector 31">
          <a:extLst>
            <a:ext uri="{FF2B5EF4-FFF2-40B4-BE49-F238E27FC236}">
              <a16:creationId xmlns:a16="http://schemas.microsoft.com/office/drawing/2014/main" id="{00000000-0008-0000-0D00-00002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" name="Straight Connector 32">
          <a:extLst>
            <a:ext uri="{FF2B5EF4-FFF2-40B4-BE49-F238E27FC236}">
              <a16:creationId xmlns:a16="http://schemas.microsoft.com/office/drawing/2014/main" id="{00000000-0008-0000-0D00-00002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" name="Straight Connector 33">
          <a:extLst>
            <a:ext uri="{FF2B5EF4-FFF2-40B4-BE49-F238E27FC236}">
              <a16:creationId xmlns:a16="http://schemas.microsoft.com/office/drawing/2014/main" id="{00000000-0008-0000-0D00-00002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" name="Straight Connector 34">
          <a:extLst>
            <a:ext uri="{FF2B5EF4-FFF2-40B4-BE49-F238E27FC236}">
              <a16:creationId xmlns:a16="http://schemas.microsoft.com/office/drawing/2014/main" id="{00000000-0008-0000-0D00-00002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" name="Straight Connector 35">
          <a:extLst>
            <a:ext uri="{FF2B5EF4-FFF2-40B4-BE49-F238E27FC236}">
              <a16:creationId xmlns:a16="http://schemas.microsoft.com/office/drawing/2014/main" id="{00000000-0008-0000-0D00-00002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" name="Straight Connector 36">
          <a:extLst>
            <a:ext uri="{FF2B5EF4-FFF2-40B4-BE49-F238E27FC236}">
              <a16:creationId xmlns:a16="http://schemas.microsoft.com/office/drawing/2014/main" id="{00000000-0008-0000-0D00-00002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" name="Straight Connector 37">
          <a:extLst>
            <a:ext uri="{FF2B5EF4-FFF2-40B4-BE49-F238E27FC236}">
              <a16:creationId xmlns:a16="http://schemas.microsoft.com/office/drawing/2014/main" id="{00000000-0008-0000-0D00-00002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" name="Straight Connector 38">
          <a:extLst>
            <a:ext uri="{FF2B5EF4-FFF2-40B4-BE49-F238E27FC236}">
              <a16:creationId xmlns:a16="http://schemas.microsoft.com/office/drawing/2014/main" id="{00000000-0008-0000-0D00-00002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" name="Straight Connector 39">
          <a:extLst>
            <a:ext uri="{FF2B5EF4-FFF2-40B4-BE49-F238E27FC236}">
              <a16:creationId xmlns:a16="http://schemas.microsoft.com/office/drawing/2014/main" id="{00000000-0008-0000-0D00-00002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1" name="Straight Connector 40">
          <a:extLst>
            <a:ext uri="{FF2B5EF4-FFF2-40B4-BE49-F238E27FC236}">
              <a16:creationId xmlns:a16="http://schemas.microsoft.com/office/drawing/2014/main" id="{00000000-0008-0000-0D00-00002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" name="Straight Connector 41">
          <a:extLst>
            <a:ext uri="{FF2B5EF4-FFF2-40B4-BE49-F238E27FC236}">
              <a16:creationId xmlns:a16="http://schemas.microsoft.com/office/drawing/2014/main" id="{00000000-0008-0000-0D00-00002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3" name="Straight Connector 42">
          <a:extLst>
            <a:ext uri="{FF2B5EF4-FFF2-40B4-BE49-F238E27FC236}">
              <a16:creationId xmlns:a16="http://schemas.microsoft.com/office/drawing/2014/main" id="{00000000-0008-0000-0D00-00002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4" name="Straight Connector 43">
          <a:extLst>
            <a:ext uri="{FF2B5EF4-FFF2-40B4-BE49-F238E27FC236}">
              <a16:creationId xmlns:a16="http://schemas.microsoft.com/office/drawing/2014/main" id="{00000000-0008-0000-0D00-00002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" name="Straight Connector 44">
          <a:extLst>
            <a:ext uri="{FF2B5EF4-FFF2-40B4-BE49-F238E27FC236}">
              <a16:creationId xmlns:a16="http://schemas.microsoft.com/office/drawing/2014/main" id="{00000000-0008-0000-0D00-00002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6" name="Straight Connector 45">
          <a:extLst>
            <a:ext uri="{FF2B5EF4-FFF2-40B4-BE49-F238E27FC236}">
              <a16:creationId xmlns:a16="http://schemas.microsoft.com/office/drawing/2014/main" id="{00000000-0008-0000-0D00-00002E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7" name="Straight Connector 46">
          <a:extLst>
            <a:ext uri="{FF2B5EF4-FFF2-40B4-BE49-F238E27FC236}">
              <a16:creationId xmlns:a16="http://schemas.microsoft.com/office/drawing/2014/main" id="{00000000-0008-0000-0D00-00002F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8" name="Straight Connector 47">
          <a:extLst>
            <a:ext uri="{FF2B5EF4-FFF2-40B4-BE49-F238E27FC236}">
              <a16:creationId xmlns:a16="http://schemas.microsoft.com/office/drawing/2014/main" id="{00000000-0008-0000-0D00-000030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9" name="Straight Connector 48">
          <a:extLst>
            <a:ext uri="{FF2B5EF4-FFF2-40B4-BE49-F238E27FC236}">
              <a16:creationId xmlns:a16="http://schemas.microsoft.com/office/drawing/2014/main" id="{00000000-0008-0000-0D00-000031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50" name="Straight Connector 49">
          <a:extLst>
            <a:ext uri="{FF2B5EF4-FFF2-40B4-BE49-F238E27FC236}">
              <a16:creationId xmlns:a16="http://schemas.microsoft.com/office/drawing/2014/main" id="{00000000-0008-0000-0D00-000032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51" name="Straight Connector 50">
          <a:extLst>
            <a:ext uri="{FF2B5EF4-FFF2-40B4-BE49-F238E27FC236}">
              <a16:creationId xmlns:a16="http://schemas.microsoft.com/office/drawing/2014/main" id="{00000000-0008-0000-0D00-000033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52" name="Straight Connector 51">
          <a:extLst>
            <a:ext uri="{FF2B5EF4-FFF2-40B4-BE49-F238E27FC236}">
              <a16:creationId xmlns:a16="http://schemas.microsoft.com/office/drawing/2014/main" id="{00000000-0008-0000-0D00-000034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53" name="Straight Connector 52">
          <a:extLst>
            <a:ext uri="{FF2B5EF4-FFF2-40B4-BE49-F238E27FC236}">
              <a16:creationId xmlns:a16="http://schemas.microsoft.com/office/drawing/2014/main" id="{00000000-0008-0000-0D00-000035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54" name="Straight Connector 53">
          <a:extLst>
            <a:ext uri="{FF2B5EF4-FFF2-40B4-BE49-F238E27FC236}">
              <a16:creationId xmlns:a16="http://schemas.microsoft.com/office/drawing/2014/main" id="{00000000-0008-0000-0D00-000036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55" name="Straight Connector 54">
          <a:extLst>
            <a:ext uri="{FF2B5EF4-FFF2-40B4-BE49-F238E27FC236}">
              <a16:creationId xmlns:a16="http://schemas.microsoft.com/office/drawing/2014/main" id="{00000000-0008-0000-0D00-000037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56" name="Straight Connector 55">
          <a:extLst>
            <a:ext uri="{FF2B5EF4-FFF2-40B4-BE49-F238E27FC236}">
              <a16:creationId xmlns:a16="http://schemas.microsoft.com/office/drawing/2014/main" id="{00000000-0008-0000-0D00-000038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57" name="Straight Connector 56">
          <a:extLst>
            <a:ext uri="{FF2B5EF4-FFF2-40B4-BE49-F238E27FC236}">
              <a16:creationId xmlns:a16="http://schemas.microsoft.com/office/drawing/2014/main" id="{00000000-0008-0000-0D00-000039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58" name="Straight Connector 57">
          <a:extLst>
            <a:ext uri="{FF2B5EF4-FFF2-40B4-BE49-F238E27FC236}">
              <a16:creationId xmlns:a16="http://schemas.microsoft.com/office/drawing/2014/main" id="{00000000-0008-0000-0D00-00003A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59" name="Straight Connector 58">
          <a:extLst>
            <a:ext uri="{FF2B5EF4-FFF2-40B4-BE49-F238E27FC236}">
              <a16:creationId xmlns:a16="http://schemas.microsoft.com/office/drawing/2014/main" id="{00000000-0008-0000-0D00-00003B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0" name="Straight Connector 59">
          <a:extLst>
            <a:ext uri="{FF2B5EF4-FFF2-40B4-BE49-F238E27FC236}">
              <a16:creationId xmlns:a16="http://schemas.microsoft.com/office/drawing/2014/main" id="{00000000-0008-0000-0D00-00003C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61" name="Straight Connector 60">
          <a:extLst>
            <a:ext uri="{FF2B5EF4-FFF2-40B4-BE49-F238E27FC236}">
              <a16:creationId xmlns:a16="http://schemas.microsoft.com/office/drawing/2014/main" id="{00000000-0008-0000-0D00-00003D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2" name="Straight Connector 61">
          <a:extLst>
            <a:ext uri="{FF2B5EF4-FFF2-40B4-BE49-F238E27FC236}">
              <a16:creationId xmlns:a16="http://schemas.microsoft.com/office/drawing/2014/main" id="{00000000-0008-0000-0D00-00003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3" name="Straight Connector 62">
          <a:extLst>
            <a:ext uri="{FF2B5EF4-FFF2-40B4-BE49-F238E27FC236}">
              <a16:creationId xmlns:a16="http://schemas.microsoft.com/office/drawing/2014/main" id="{00000000-0008-0000-0D00-00003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4" name="Straight Connector 63">
          <a:extLst>
            <a:ext uri="{FF2B5EF4-FFF2-40B4-BE49-F238E27FC236}">
              <a16:creationId xmlns:a16="http://schemas.microsoft.com/office/drawing/2014/main" id="{00000000-0008-0000-0D00-00004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5" name="Straight Connector 64">
          <a:extLst>
            <a:ext uri="{FF2B5EF4-FFF2-40B4-BE49-F238E27FC236}">
              <a16:creationId xmlns:a16="http://schemas.microsoft.com/office/drawing/2014/main" id="{00000000-0008-0000-0D00-00004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6" name="Straight Connector 65">
          <a:extLst>
            <a:ext uri="{FF2B5EF4-FFF2-40B4-BE49-F238E27FC236}">
              <a16:creationId xmlns:a16="http://schemas.microsoft.com/office/drawing/2014/main" id="{00000000-0008-0000-0D00-00004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7" name="Straight Connector 66">
          <a:extLst>
            <a:ext uri="{FF2B5EF4-FFF2-40B4-BE49-F238E27FC236}">
              <a16:creationId xmlns:a16="http://schemas.microsoft.com/office/drawing/2014/main" id="{00000000-0008-0000-0D00-00004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8" name="Straight Connector 67">
          <a:extLst>
            <a:ext uri="{FF2B5EF4-FFF2-40B4-BE49-F238E27FC236}">
              <a16:creationId xmlns:a16="http://schemas.microsoft.com/office/drawing/2014/main" id="{00000000-0008-0000-0D00-00004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9" name="Straight Connector 68">
          <a:extLst>
            <a:ext uri="{FF2B5EF4-FFF2-40B4-BE49-F238E27FC236}">
              <a16:creationId xmlns:a16="http://schemas.microsoft.com/office/drawing/2014/main" id="{00000000-0008-0000-0D00-00004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0" name="Straight Connector 69">
          <a:extLst>
            <a:ext uri="{FF2B5EF4-FFF2-40B4-BE49-F238E27FC236}">
              <a16:creationId xmlns:a16="http://schemas.microsoft.com/office/drawing/2014/main" id="{00000000-0008-0000-0D00-00004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1" name="Straight Connector 70">
          <a:extLst>
            <a:ext uri="{FF2B5EF4-FFF2-40B4-BE49-F238E27FC236}">
              <a16:creationId xmlns:a16="http://schemas.microsoft.com/office/drawing/2014/main" id="{00000000-0008-0000-0D00-00004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2" name="Straight Connector 71">
          <a:extLst>
            <a:ext uri="{FF2B5EF4-FFF2-40B4-BE49-F238E27FC236}">
              <a16:creationId xmlns:a16="http://schemas.microsoft.com/office/drawing/2014/main" id="{00000000-0008-0000-0D00-00004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3" name="Straight Connector 72">
          <a:extLst>
            <a:ext uri="{FF2B5EF4-FFF2-40B4-BE49-F238E27FC236}">
              <a16:creationId xmlns:a16="http://schemas.microsoft.com/office/drawing/2014/main" id="{00000000-0008-0000-0D00-00004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4" name="Straight Connector 73">
          <a:extLst>
            <a:ext uri="{FF2B5EF4-FFF2-40B4-BE49-F238E27FC236}">
              <a16:creationId xmlns:a16="http://schemas.microsoft.com/office/drawing/2014/main" id="{00000000-0008-0000-0D00-00004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5" name="Straight Connector 74">
          <a:extLst>
            <a:ext uri="{FF2B5EF4-FFF2-40B4-BE49-F238E27FC236}">
              <a16:creationId xmlns:a16="http://schemas.microsoft.com/office/drawing/2014/main" id="{00000000-0008-0000-0D00-00004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6" name="Straight Connector 75">
          <a:extLst>
            <a:ext uri="{FF2B5EF4-FFF2-40B4-BE49-F238E27FC236}">
              <a16:creationId xmlns:a16="http://schemas.microsoft.com/office/drawing/2014/main" id="{00000000-0008-0000-0D00-00004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7" name="Straight Connector 76">
          <a:extLst>
            <a:ext uri="{FF2B5EF4-FFF2-40B4-BE49-F238E27FC236}">
              <a16:creationId xmlns:a16="http://schemas.microsoft.com/office/drawing/2014/main" id="{00000000-0008-0000-0D00-00004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8" name="Straight Connector 77">
          <a:extLst>
            <a:ext uri="{FF2B5EF4-FFF2-40B4-BE49-F238E27FC236}">
              <a16:creationId xmlns:a16="http://schemas.microsoft.com/office/drawing/2014/main" id="{00000000-0008-0000-0D00-00004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9" name="Straight Connector 78">
          <a:extLst>
            <a:ext uri="{FF2B5EF4-FFF2-40B4-BE49-F238E27FC236}">
              <a16:creationId xmlns:a16="http://schemas.microsoft.com/office/drawing/2014/main" id="{00000000-0008-0000-0D00-00004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0" name="Straight Connector 79">
          <a:extLst>
            <a:ext uri="{FF2B5EF4-FFF2-40B4-BE49-F238E27FC236}">
              <a16:creationId xmlns:a16="http://schemas.microsoft.com/office/drawing/2014/main" id="{00000000-0008-0000-0D00-00005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1" name="Straight Connector 80">
          <a:extLst>
            <a:ext uri="{FF2B5EF4-FFF2-40B4-BE49-F238E27FC236}">
              <a16:creationId xmlns:a16="http://schemas.microsoft.com/office/drawing/2014/main" id="{00000000-0008-0000-0D00-00005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2" name="Straight Connector 81">
          <a:extLst>
            <a:ext uri="{FF2B5EF4-FFF2-40B4-BE49-F238E27FC236}">
              <a16:creationId xmlns:a16="http://schemas.microsoft.com/office/drawing/2014/main" id="{00000000-0008-0000-0D00-00005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3" name="Straight Connector 82">
          <a:extLst>
            <a:ext uri="{FF2B5EF4-FFF2-40B4-BE49-F238E27FC236}">
              <a16:creationId xmlns:a16="http://schemas.microsoft.com/office/drawing/2014/main" id="{00000000-0008-0000-0D00-00005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4" name="Straight Connector 83">
          <a:extLst>
            <a:ext uri="{FF2B5EF4-FFF2-40B4-BE49-F238E27FC236}">
              <a16:creationId xmlns:a16="http://schemas.microsoft.com/office/drawing/2014/main" id="{00000000-0008-0000-0D00-00005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5" name="Straight Connector 84">
          <a:extLst>
            <a:ext uri="{FF2B5EF4-FFF2-40B4-BE49-F238E27FC236}">
              <a16:creationId xmlns:a16="http://schemas.microsoft.com/office/drawing/2014/main" id="{00000000-0008-0000-0D00-00005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6" name="Straight Connector 85">
          <a:extLst>
            <a:ext uri="{FF2B5EF4-FFF2-40B4-BE49-F238E27FC236}">
              <a16:creationId xmlns:a16="http://schemas.microsoft.com/office/drawing/2014/main" id="{00000000-0008-0000-0D00-00005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7" name="Straight Connector 86">
          <a:extLst>
            <a:ext uri="{FF2B5EF4-FFF2-40B4-BE49-F238E27FC236}">
              <a16:creationId xmlns:a16="http://schemas.microsoft.com/office/drawing/2014/main" id="{00000000-0008-0000-0D00-00005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8" name="Straight Connector 87">
          <a:extLst>
            <a:ext uri="{FF2B5EF4-FFF2-40B4-BE49-F238E27FC236}">
              <a16:creationId xmlns:a16="http://schemas.microsoft.com/office/drawing/2014/main" id="{00000000-0008-0000-0D00-00005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9" name="Straight Connector 88">
          <a:extLst>
            <a:ext uri="{FF2B5EF4-FFF2-40B4-BE49-F238E27FC236}">
              <a16:creationId xmlns:a16="http://schemas.microsoft.com/office/drawing/2014/main" id="{00000000-0008-0000-0D00-00005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90" name="Straight Connector 89">
          <a:extLst>
            <a:ext uri="{FF2B5EF4-FFF2-40B4-BE49-F238E27FC236}">
              <a16:creationId xmlns:a16="http://schemas.microsoft.com/office/drawing/2014/main" id="{00000000-0008-0000-0D00-00005A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91" name="Straight Connector 90">
          <a:extLst>
            <a:ext uri="{FF2B5EF4-FFF2-40B4-BE49-F238E27FC236}">
              <a16:creationId xmlns:a16="http://schemas.microsoft.com/office/drawing/2014/main" id="{00000000-0008-0000-0D00-00005B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92" name="Straight Connector 91">
          <a:extLst>
            <a:ext uri="{FF2B5EF4-FFF2-40B4-BE49-F238E27FC236}">
              <a16:creationId xmlns:a16="http://schemas.microsoft.com/office/drawing/2014/main" id="{00000000-0008-0000-0D00-00005C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93" name="Straight Connector 92">
          <a:extLst>
            <a:ext uri="{FF2B5EF4-FFF2-40B4-BE49-F238E27FC236}">
              <a16:creationId xmlns:a16="http://schemas.microsoft.com/office/drawing/2014/main" id="{00000000-0008-0000-0D00-00005D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94" name="Straight Connector 93">
          <a:extLst>
            <a:ext uri="{FF2B5EF4-FFF2-40B4-BE49-F238E27FC236}">
              <a16:creationId xmlns:a16="http://schemas.microsoft.com/office/drawing/2014/main" id="{00000000-0008-0000-0D00-00005E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95" name="Straight Connector 94">
          <a:extLst>
            <a:ext uri="{FF2B5EF4-FFF2-40B4-BE49-F238E27FC236}">
              <a16:creationId xmlns:a16="http://schemas.microsoft.com/office/drawing/2014/main" id="{00000000-0008-0000-0D00-00005F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96" name="Straight Connector 95">
          <a:extLst>
            <a:ext uri="{FF2B5EF4-FFF2-40B4-BE49-F238E27FC236}">
              <a16:creationId xmlns:a16="http://schemas.microsoft.com/office/drawing/2014/main" id="{00000000-0008-0000-0D00-000060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7" name="Straight Connector 96">
          <a:extLst>
            <a:ext uri="{FF2B5EF4-FFF2-40B4-BE49-F238E27FC236}">
              <a16:creationId xmlns:a16="http://schemas.microsoft.com/office/drawing/2014/main" id="{00000000-0008-0000-0D00-000061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98" name="Straight Connector 97">
          <a:extLst>
            <a:ext uri="{FF2B5EF4-FFF2-40B4-BE49-F238E27FC236}">
              <a16:creationId xmlns:a16="http://schemas.microsoft.com/office/drawing/2014/main" id="{00000000-0008-0000-0D00-000062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99" name="Straight Connector 98">
          <a:extLst>
            <a:ext uri="{FF2B5EF4-FFF2-40B4-BE49-F238E27FC236}">
              <a16:creationId xmlns:a16="http://schemas.microsoft.com/office/drawing/2014/main" id="{00000000-0008-0000-0D00-000063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00" name="Straight Connector 99">
          <a:extLst>
            <a:ext uri="{FF2B5EF4-FFF2-40B4-BE49-F238E27FC236}">
              <a16:creationId xmlns:a16="http://schemas.microsoft.com/office/drawing/2014/main" id="{00000000-0008-0000-0D00-000064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1" name="Straight Connector 100">
          <a:extLst>
            <a:ext uri="{FF2B5EF4-FFF2-40B4-BE49-F238E27FC236}">
              <a16:creationId xmlns:a16="http://schemas.microsoft.com/office/drawing/2014/main" id="{00000000-0008-0000-0D00-000065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2" name="Straight Connector 101">
          <a:extLst>
            <a:ext uri="{FF2B5EF4-FFF2-40B4-BE49-F238E27FC236}">
              <a16:creationId xmlns:a16="http://schemas.microsoft.com/office/drawing/2014/main" id="{00000000-0008-0000-0D00-000066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3" name="Straight Connector 102">
          <a:extLst>
            <a:ext uri="{FF2B5EF4-FFF2-40B4-BE49-F238E27FC236}">
              <a16:creationId xmlns:a16="http://schemas.microsoft.com/office/drawing/2014/main" id="{00000000-0008-0000-0D00-000067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4" name="Straight Connector 103">
          <a:extLst>
            <a:ext uri="{FF2B5EF4-FFF2-40B4-BE49-F238E27FC236}">
              <a16:creationId xmlns:a16="http://schemas.microsoft.com/office/drawing/2014/main" id="{00000000-0008-0000-0D00-000068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05" name="Straight Connector 104">
          <a:extLst>
            <a:ext uri="{FF2B5EF4-FFF2-40B4-BE49-F238E27FC236}">
              <a16:creationId xmlns:a16="http://schemas.microsoft.com/office/drawing/2014/main" id="{00000000-0008-0000-0D00-000069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6" name="Straight Connector 105">
          <a:extLst>
            <a:ext uri="{FF2B5EF4-FFF2-40B4-BE49-F238E27FC236}">
              <a16:creationId xmlns:a16="http://schemas.microsoft.com/office/drawing/2014/main" id="{00000000-0008-0000-0D00-00006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7" name="Straight Connector 106">
          <a:extLst>
            <a:ext uri="{FF2B5EF4-FFF2-40B4-BE49-F238E27FC236}">
              <a16:creationId xmlns:a16="http://schemas.microsoft.com/office/drawing/2014/main" id="{00000000-0008-0000-0D00-00006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8" name="Straight Connector 107">
          <a:extLst>
            <a:ext uri="{FF2B5EF4-FFF2-40B4-BE49-F238E27FC236}">
              <a16:creationId xmlns:a16="http://schemas.microsoft.com/office/drawing/2014/main" id="{00000000-0008-0000-0D00-00006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9" name="Straight Connector 108">
          <a:extLst>
            <a:ext uri="{FF2B5EF4-FFF2-40B4-BE49-F238E27FC236}">
              <a16:creationId xmlns:a16="http://schemas.microsoft.com/office/drawing/2014/main" id="{00000000-0008-0000-0D00-00006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0" name="Straight Connector 109">
          <a:extLst>
            <a:ext uri="{FF2B5EF4-FFF2-40B4-BE49-F238E27FC236}">
              <a16:creationId xmlns:a16="http://schemas.microsoft.com/office/drawing/2014/main" id="{00000000-0008-0000-0D00-00006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1" name="Straight Connector 110">
          <a:extLst>
            <a:ext uri="{FF2B5EF4-FFF2-40B4-BE49-F238E27FC236}">
              <a16:creationId xmlns:a16="http://schemas.microsoft.com/office/drawing/2014/main" id="{00000000-0008-0000-0D00-00006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2" name="Straight Connector 111">
          <a:extLst>
            <a:ext uri="{FF2B5EF4-FFF2-40B4-BE49-F238E27FC236}">
              <a16:creationId xmlns:a16="http://schemas.microsoft.com/office/drawing/2014/main" id="{00000000-0008-0000-0D00-00007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3" name="Straight Connector 112">
          <a:extLst>
            <a:ext uri="{FF2B5EF4-FFF2-40B4-BE49-F238E27FC236}">
              <a16:creationId xmlns:a16="http://schemas.microsoft.com/office/drawing/2014/main" id="{00000000-0008-0000-0D00-00007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4" name="Straight Connector 113">
          <a:extLst>
            <a:ext uri="{FF2B5EF4-FFF2-40B4-BE49-F238E27FC236}">
              <a16:creationId xmlns:a16="http://schemas.microsoft.com/office/drawing/2014/main" id="{00000000-0008-0000-0D00-00007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5" name="Straight Connector 114">
          <a:extLst>
            <a:ext uri="{FF2B5EF4-FFF2-40B4-BE49-F238E27FC236}">
              <a16:creationId xmlns:a16="http://schemas.microsoft.com/office/drawing/2014/main" id="{00000000-0008-0000-0D00-00007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6" name="Straight Connector 115">
          <a:extLst>
            <a:ext uri="{FF2B5EF4-FFF2-40B4-BE49-F238E27FC236}">
              <a16:creationId xmlns:a16="http://schemas.microsoft.com/office/drawing/2014/main" id="{00000000-0008-0000-0D00-00007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7" name="Straight Connector 116">
          <a:extLst>
            <a:ext uri="{FF2B5EF4-FFF2-40B4-BE49-F238E27FC236}">
              <a16:creationId xmlns:a16="http://schemas.microsoft.com/office/drawing/2014/main" id="{00000000-0008-0000-0D00-00007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8" name="Straight Connector 117">
          <a:extLst>
            <a:ext uri="{FF2B5EF4-FFF2-40B4-BE49-F238E27FC236}">
              <a16:creationId xmlns:a16="http://schemas.microsoft.com/office/drawing/2014/main" id="{00000000-0008-0000-0D00-00007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9" name="Straight Connector 118">
          <a:extLst>
            <a:ext uri="{FF2B5EF4-FFF2-40B4-BE49-F238E27FC236}">
              <a16:creationId xmlns:a16="http://schemas.microsoft.com/office/drawing/2014/main" id="{00000000-0008-0000-0D00-00007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0" name="Straight Connector 119">
          <a:extLst>
            <a:ext uri="{FF2B5EF4-FFF2-40B4-BE49-F238E27FC236}">
              <a16:creationId xmlns:a16="http://schemas.microsoft.com/office/drawing/2014/main" id="{00000000-0008-0000-0D00-00007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1" name="Straight Connector 120">
          <a:extLst>
            <a:ext uri="{FF2B5EF4-FFF2-40B4-BE49-F238E27FC236}">
              <a16:creationId xmlns:a16="http://schemas.microsoft.com/office/drawing/2014/main" id="{00000000-0008-0000-0D00-00007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2" name="Straight Connector 121">
          <a:extLst>
            <a:ext uri="{FF2B5EF4-FFF2-40B4-BE49-F238E27FC236}">
              <a16:creationId xmlns:a16="http://schemas.microsoft.com/office/drawing/2014/main" id="{00000000-0008-0000-0D00-00007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3" name="Straight Connector 122">
          <a:extLst>
            <a:ext uri="{FF2B5EF4-FFF2-40B4-BE49-F238E27FC236}">
              <a16:creationId xmlns:a16="http://schemas.microsoft.com/office/drawing/2014/main" id="{00000000-0008-0000-0D00-00007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4" name="Straight Connector 123">
          <a:extLst>
            <a:ext uri="{FF2B5EF4-FFF2-40B4-BE49-F238E27FC236}">
              <a16:creationId xmlns:a16="http://schemas.microsoft.com/office/drawing/2014/main" id="{00000000-0008-0000-0D00-00007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5" name="Straight Connector 124">
          <a:extLst>
            <a:ext uri="{FF2B5EF4-FFF2-40B4-BE49-F238E27FC236}">
              <a16:creationId xmlns:a16="http://schemas.microsoft.com/office/drawing/2014/main" id="{00000000-0008-0000-0D00-00007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6" name="Straight Connector 125">
          <a:extLst>
            <a:ext uri="{FF2B5EF4-FFF2-40B4-BE49-F238E27FC236}">
              <a16:creationId xmlns:a16="http://schemas.microsoft.com/office/drawing/2014/main" id="{00000000-0008-0000-0D00-00007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7" name="Straight Connector 126">
          <a:extLst>
            <a:ext uri="{FF2B5EF4-FFF2-40B4-BE49-F238E27FC236}">
              <a16:creationId xmlns:a16="http://schemas.microsoft.com/office/drawing/2014/main" id="{00000000-0008-0000-0D00-00007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8" name="Straight Connector 127">
          <a:extLst>
            <a:ext uri="{FF2B5EF4-FFF2-40B4-BE49-F238E27FC236}">
              <a16:creationId xmlns:a16="http://schemas.microsoft.com/office/drawing/2014/main" id="{00000000-0008-0000-0D00-00008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9" name="Straight Connector 128">
          <a:extLst>
            <a:ext uri="{FF2B5EF4-FFF2-40B4-BE49-F238E27FC236}">
              <a16:creationId xmlns:a16="http://schemas.microsoft.com/office/drawing/2014/main" id="{00000000-0008-0000-0D00-00008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0" name="Straight Connector 129">
          <a:extLst>
            <a:ext uri="{FF2B5EF4-FFF2-40B4-BE49-F238E27FC236}">
              <a16:creationId xmlns:a16="http://schemas.microsoft.com/office/drawing/2014/main" id="{00000000-0008-0000-0D00-00008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31" name="Straight Connector 130">
          <a:extLst>
            <a:ext uri="{FF2B5EF4-FFF2-40B4-BE49-F238E27FC236}">
              <a16:creationId xmlns:a16="http://schemas.microsoft.com/office/drawing/2014/main" id="{00000000-0008-0000-0D00-00008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32" name="Straight Connector 131">
          <a:extLst>
            <a:ext uri="{FF2B5EF4-FFF2-40B4-BE49-F238E27FC236}">
              <a16:creationId xmlns:a16="http://schemas.microsoft.com/office/drawing/2014/main" id="{00000000-0008-0000-0D00-00008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33" name="Straight Connector 132">
          <a:extLst>
            <a:ext uri="{FF2B5EF4-FFF2-40B4-BE49-F238E27FC236}">
              <a16:creationId xmlns:a16="http://schemas.microsoft.com/office/drawing/2014/main" id="{00000000-0008-0000-0D00-00008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34" name="Straight Connector 133">
          <a:extLst>
            <a:ext uri="{FF2B5EF4-FFF2-40B4-BE49-F238E27FC236}">
              <a16:creationId xmlns:a16="http://schemas.microsoft.com/office/drawing/2014/main" id="{00000000-0008-0000-0D00-000086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35" name="Straight Connector 134">
          <a:extLst>
            <a:ext uri="{FF2B5EF4-FFF2-40B4-BE49-F238E27FC236}">
              <a16:creationId xmlns:a16="http://schemas.microsoft.com/office/drawing/2014/main" id="{00000000-0008-0000-0D00-000087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36" name="Straight Connector 135">
          <a:extLst>
            <a:ext uri="{FF2B5EF4-FFF2-40B4-BE49-F238E27FC236}">
              <a16:creationId xmlns:a16="http://schemas.microsoft.com/office/drawing/2014/main" id="{00000000-0008-0000-0D00-000088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37" name="Straight Connector 136">
          <a:extLst>
            <a:ext uri="{FF2B5EF4-FFF2-40B4-BE49-F238E27FC236}">
              <a16:creationId xmlns:a16="http://schemas.microsoft.com/office/drawing/2014/main" id="{00000000-0008-0000-0D00-000089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38" name="Straight Connector 137">
          <a:extLst>
            <a:ext uri="{FF2B5EF4-FFF2-40B4-BE49-F238E27FC236}">
              <a16:creationId xmlns:a16="http://schemas.microsoft.com/office/drawing/2014/main" id="{00000000-0008-0000-0D00-00008A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39" name="Straight Connector 138">
          <a:extLst>
            <a:ext uri="{FF2B5EF4-FFF2-40B4-BE49-F238E27FC236}">
              <a16:creationId xmlns:a16="http://schemas.microsoft.com/office/drawing/2014/main" id="{00000000-0008-0000-0D00-00008B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40" name="Straight Connector 139">
          <a:extLst>
            <a:ext uri="{FF2B5EF4-FFF2-40B4-BE49-F238E27FC236}">
              <a16:creationId xmlns:a16="http://schemas.microsoft.com/office/drawing/2014/main" id="{00000000-0008-0000-0D00-00008C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41" name="Straight Connector 140">
          <a:extLst>
            <a:ext uri="{FF2B5EF4-FFF2-40B4-BE49-F238E27FC236}">
              <a16:creationId xmlns:a16="http://schemas.microsoft.com/office/drawing/2014/main" id="{00000000-0008-0000-0D00-00008D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42" name="Straight Connector 141">
          <a:extLst>
            <a:ext uri="{FF2B5EF4-FFF2-40B4-BE49-F238E27FC236}">
              <a16:creationId xmlns:a16="http://schemas.microsoft.com/office/drawing/2014/main" id="{00000000-0008-0000-0D00-00008E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43" name="Straight Connector 142">
          <a:extLst>
            <a:ext uri="{FF2B5EF4-FFF2-40B4-BE49-F238E27FC236}">
              <a16:creationId xmlns:a16="http://schemas.microsoft.com/office/drawing/2014/main" id="{00000000-0008-0000-0D00-00008F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44" name="Straight Connector 143">
          <a:extLst>
            <a:ext uri="{FF2B5EF4-FFF2-40B4-BE49-F238E27FC236}">
              <a16:creationId xmlns:a16="http://schemas.microsoft.com/office/drawing/2014/main" id="{00000000-0008-0000-0D00-000090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5" name="Straight Connector 144">
          <a:extLst>
            <a:ext uri="{FF2B5EF4-FFF2-40B4-BE49-F238E27FC236}">
              <a16:creationId xmlns:a16="http://schemas.microsoft.com/office/drawing/2014/main" id="{00000000-0008-0000-0D00-000091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6" name="Straight Connector 145">
          <a:extLst>
            <a:ext uri="{FF2B5EF4-FFF2-40B4-BE49-F238E27FC236}">
              <a16:creationId xmlns:a16="http://schemas.microsoft.com/office/drawing/2014/main" id="{00000000-0008-0000-0D00-000092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7" name="Straight Connector 146">
          <a:extLst>
            <a:ext uri="{FF2B5EF4-FFF2-40B4-BE49-F238E27FC236}">
              <a16:creationId xmlns:a16="http://schemas.microsoft.com/office/drawing/2014/main" id="{00000000-0008-0000-0D00-000093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8" name="Straight Connector 147">
          <a:extLst>
            <a:ext uri="{FF2B5EF4-FFF2-40B4-BE49-F238E27FC236}">
              <a16:creationId xmlns:a16="http://schemas.microsoft.com/office/drawing/2014/main" id="{00000000-0008-0000-0D00-000094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49" name="Straight Connector 148">
          <a:extLst>
            <a:ext uri="{FF2B5EF4-FFF2-40B4-BE49-F238E27FC236}">
              <a16:creationId xmlns:a16="http://schemas.microsoft.com/office/drawing/2014/main" id="{00000000-0008-0000-0D00-000095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0" name="Straight Connector 149">
          <a:extLst>
            <a:ext uri="{FF2B5EF4-FFF2-40B4-BE49-F238E27FC236}">
              <a16:creationId xmlns:a16="http://schemas.microsoft.com/office/drawing/2014/main" id="{00000000-0008-0000-0D00-00009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1" name="Straight Connector 150">
          <a:extLst>
            <a:ext uri="{FF2B5EF4-FFF2-40B4-BE49-F238E27FC236}">
              <a16:creationId xmlns:a16="http://schemas.microsoft.com/office/drawing/2014/main" id="{00000000-0008-0000-0D00-00009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2" name="Straight Connector 151">
          <a:extLst>
            <a:ext uri="{FF2B5EF4-FFF2-40B4-BE49-F238E27FC236}">
              <a16:creationId xmlns:a16="http://schemas.microsoft.com/office/drawing/2014/main" id="{00000000-0008-0000-0D00-00009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3" name="Straight Connector 152">
          <a:extLst>
            <a:ext uri="{FF2B5EF4-FFF2-40B4-BE49-F238E27FC236}">
              <a16:creationId xmlns:a16="http://schemas.microsoft.com/office/drawing/2014/main" id="{00000000-0008-0000-0D00-00009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4" name="Straight Connector 153">
          <a:extLst>
            <a:ext uri="{FF2B5EF4-FFF2-40B4-BE49-F238E27FC236}">
              <a16:creationId xmlns:a16="http://schemas.microsoft.com/office/drawing/2014/main" id="{00000000-0008-0000-0D00-00009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5" name="Straight Connector 154">
          <a:extLst>
            <a:ext uri="{FF2B5EF4-FFF2-40B4-BE49-F238E27FC236}">
              <a16:creationId xmlns:a16="http://schemas.microsoft.com/office/drawing/2014/main" id="{00000000-0008-0000-0D00-00009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6" name="Straight Connector 155">
          <a:extLst>
            <a:ext uri="{FF2B5EF4-FFF2-40B4-BE49-F238E27FC236}">
              <a16:creationId xmlns:a16="http://schemas.microsoft.com/office/drawing/2014/main" id="{00000000-0008-0000-0D00-00009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7" name="Straight Connector 156">
          <a:extLst>
            <a:ext uri="{FF2B5EF4-FFF2-40B4-BE49-F238E27FC236}">
              <a16:creationId xmlns:a16="http://schemas.microsoft.com/office/drawing/2014/main" id="{00000000-0008-0000-0D00-00009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58" name="Straight Connector 157">
          <a:extLst>
            <a:ext uri="{FF2B5EF4-FFF2-40B4-BE49-F238E27FC236}">
              <a16:creationId xmlns:a16="http://schemas.microsoft.com/office/drawing/2014/main" id="{00000000-0008-0000-0D00-00009E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59" name="Straight Connector 158">
          <a:extLst>
            <a:ext uri="{FF2B5EF4-FFF2-40B4-BE49-F238E27FC236}">
              <a16:creationId xmlns:a16="http://schemas.microsoft.com/office/drawing/2014/main" id="{00000000-0008-0000-0D00-00009F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60" name="Straight Connector 159">
          <a:extLst>
            <a:ext uri="{FF2B5EF4-FFF2-40B4-BE49-F238E27FC236}">
              <a16:creationId xmlns:a16="http://schemas.microsoft.com/office/drawing/2014/main" id="{00000000-0008-0000-0D00-0000A0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61" name="Straight Connector 160">
          <a:extLst>
            <a:ext uri="{FF2B5EF4-FFF2-40B4-BE49-F238E27FC236}">
              <a16:creationId xmlns:a16="http://schemas.microsoft.com/office/drawing/2014/main" id="{00000000-0008-0000-0D00-0000A1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62" name="Straight Connector 161">
          <a:extLst>
            <a:ext uri="{FF2B5EF4-FFF2-40B4-BE49-F238E27FC236}">
              <a16:creationId xmlns:a16="http://schemas.microsoft.com/office/drawing/2014/main" id="{00000000-0008-0000-0D00-0000A2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63" name="Straight Connector 162">
          <a:extLst>
            <a:ext uri="{FF2B5EF4-FFF2-40B4-BE49-F238E27FC236}">
              <a16:creationId xmlns:a16="http://schemas.microsoft.com/office/drawing/2014/main" id="{00000000-0008-0000-0D00-0000A3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64" name="Straight Connector 163">
          <a:extLst>
            <a:ext uri="{FF2B5EF4-FFF2-40B4-BE49-F238E27FC236}">
              <a16:creationId xmlns:a16="http://schemas.microsoft.com/office/drawing/2014/main" id="{00000000-0008-0000-0D00-0000A4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65" name="Straight Connector 164">
          <a:extLst>
            <a:ext uri="{FF2B5EF4-FFF2-40B4-BE49-F238E27FC236}">
              <a16:creationId xmlns:a16="http://schemas.microsoft.com/office/drawing/2014/main" id="{00000000-0008-0000-0D00-0000A5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66" name="Straight Connector 165">
          <a:extLst>
            <a:ext uri="{FF2B5EF4-FFF2-40B4-BE49-F238E27FC236}">
              <a16:creationId xmlns:a16="http://schemas.microsoft.com/office/drawing/2014/main" id="{00000000-0008-0000-0D00-0000A6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67" name="Straight Connector 166">
          <a:extLst>
            <a:ext uri="{FF2B5EF4-FFF2-40B4-BE49-F238E27FC236}">
              <a16:creationId xmlns:a16="http://schemas.microsoft.com/office/drawing/2014/main" id="{00000000-0008-0000-0D00-0000A7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68" name="Straight Connector 167">
          <a:extLst>
            <a:ext uri="{FF2B5EF4-FFF2-40B4-BE49-F238E27FC236}">
              <a16:creationId xmlns:a16="http://schemas.microsoft.com/office/drawing/2014/main" id="{00000000-0008-0000-0D00-0000A8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69" name="Straight Connector 168">
          <a:extLst>
            <a:ext uri="{FF2B5EF4-FFF2-40B4-BE49-F238E27FC236}">
              <a16:creationId xmlns:a16="http://schemas.microsoft.com/office/drawing/2014/main" id="{00000000-0008-0000-0D00-0000A9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70" name="Straight Connector 169">
          <a:extLst>
            <a:ext uri="{FF2B5EF4-FFF2-40B4-BE49-F238E27FC236}">
              <a16:creationId xmlns:a16="http://schemas.microsoft.com/office/drawing/2014/main" id="{00000000-0008-0000-0D00-0000AA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71" name="Straight Connector 170">
          <a:extLst>
            <a:ext uri="{FF2B5EF4-FFF2-40B4-BE49-F238E27FC236}">
              <a16:creationId xmlns:a16="http://schemas.microsoft.com/office/drawing/2014/main" id="{00000000-0008-0000-0D00-0000AB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72" name="Straight Connector 171">
          <a:extLst>
            <a:ext uri="{FF2B5EF4-FFF2-40B4-BE49-F238E27FC236}">
              <a16:creationId xmlns:a16="http://schemas.microsoft.com/office/drawing/2014/main" id="{00000000-0008-0000-0D00-0000AC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3" name="Straight Connector 172">
          <a:extLst>
            <a:ext uri="{FF2B5EF4-FFF2-40B4-BE49-F238E27FC236}">
              <a16:creationId xmlns:a16="http://schemas.microsoft.com/office/drawing/2014/main" id="{00000000-0008-0000-0D00-0000AD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4" name="Straight Connector 173">
          <a:extLst>
            <a:ext uri="{FF2B5EF4-FFF2-40B4-BE49-F238E27FC236}">
              <a16:creationId xmlns:a16="http://schemas.microsoft.com/office/drawing/2014/main" id="{00000000-0008-0000-0D00-0000AE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75" name="Straight Connector 174">
          <a:extLst>
            <a:ext uri="{FF2B5EF4-FFF2-40B4-BE49-F238E27FC236}">
              <a16:creationId xmlns:a16="http://schemas.microsoft.com/office/drawing/2014/main" id="{00000000-0008-0000-0D00-0000AF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76" name="Straight Connector 175">
          <a:extLst>
            <a:ext uri="{FF2B5EF4-FFF2-40B4-BE49-F238E27FC236}">
              <a16:creationId xmlns:a16="http://schemas.microsoft.com/office/drawing/2014/main" id="{00000000-0008-0000-0D00-0000B0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7" name="Straight Connector 176">
          <a:extLst>
            <a:ext uri="{FF2B5EF4-FFF2-40B4-BE49-F238E27FC236}">
              <a16:creationId xmlns:a16="http://schemas.microsoft.com/office/drawing/2014/main" id="{00000000-0008-0000-0D00-0000B1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8" name="Straight Connector 177">
          <a:extLst>
            <a:ext uri="{FF2B5EF4-FFF2-40B4-BE49-F238E27FC236}">
              <a16:creationId xmlns:a16="http://schemas.microsoft.com/office/drawing/2014/main" id="{00000000-0008-0000-0D00-0000B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9" name="Straight Connector 178">
          <a:extLst>
            <a:ext uri="{FF2B5EF4-FFF2-40B4-BE49-F238E27FC236}">
              <a16:creationId xmlns:a16="http://schemas.microsoft.com/office/drawing/2014/main" id="{00000000-0008-0000-0D00-0000B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0" name="Straight Connector 179">
          <a:extLst>
            <a:ext uri="{FF2B5EF4-FFF2-40B4-BE49-F238E27FC236}">
              <a16:creationId xmlns:a16="http://schemas.microsoft.com/office/drawing/2014/main" id="{00000000-0008-0000-0D00-0000B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1" name="Straight Connector 180">
          <a:extLst>
            <a:ext uri="{FF2B5EF4-FFF2-40B4-BE49-F238E27FC236}">
              <a16:creationId xmlns:a16="http://schemas.microsoft.com/office/drawing/2014/main" id="{00000000-0008-0000-0D00-0000B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2" name="Straight Connector 181">
          <a:extLst>
            <a:ext uri="{FF2B5EF4-FFF2-40B4-BE49-F238E27FC236}">
              <a16:creationId xmlns:a16="http://schemas.microsoft.com/office/drawing/2014/main" id="{00000000-0008-0000-0D00-0000B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3" name="Straight Connector 182">
          <a:extLst>
            <a:ext uri="{FF2B5EF4-FFF2-40B4-BE49-F238E27FC236}">
              <a16:creationId xmlns:a16="http://schemas.microsoft.com/office/drawing/2014/main" id="{00000000-0008-0000-0D00-0000B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4" name="Straight Connector 183">
          <a:extLst>
            <a:ext uri="{FF2B5EF4-FFF2-40B4-BE49-F238E27FC236}">
              <a16:creationId xmlns:a16="http://schemas.microsoft.com/office/drawing/2014/main" id="{00000000-0008-0000-0D00-0000B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5" name="Straight Connector 184">
          <a:extLst>
            <a:ext uri="{FF2B5EF4-FFF2-40B4-BE49-F238E27FC236}">
              <a16:creationId xmlns:a16="http://schemas.microsoft.com/office/drawing/2014/main" id="{00000000-0008-0000-0D00-0000B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6" name="Straight Connector 185">
          <a:extLst>
            <a:ext uri="{FF2B5EF4-FFF2-40B4-BE49-F238E27FC236}">
              <a16:creationId xmlns:a16="http://schemas.microsoft.com/office/drawing/2014/main" id="{00000000-0008-0000-0D00-0000B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7" name="Straight Connector 186">
          <a:extLst>
            <a:ext uri="{FF2B5EF4-FFF2-40B4-BE49-F238E27FC236}">
              <a16:creationId xmlns:a16="http://schemas.microsoft.com/office/drawing/2014/main" id="{00000000-0008-0000-0D00-0000B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8" name="Straight Connector 187">
          <a:extLst>
            <a:ext uri="{FF2B5EF4-FFF2-40B4-BE49-F238E27FC236}">
              <a16:creationId xmlns:a16="http://schemas.microsoft.com/office/drawing/2014/main" id="{00000000-0008-0000-0D00-0000B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9" name="Straight Connector 188">
          <a:extLst>
            <a:ext uri="{FF2B5EF4-FFF2-40B4-BE49-F238E27FC236}">
              <a16:creationId xmlns:a16="http://schemas.microsoft.com/office/drawing/2014/main" id="{00000000-0008-0000-0D00-0000B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0" name="Straight Connector 189">
          <a:extLst>
            <a:ext uri="{FF2B5EF4-FFF2-40B4-BE49-F238E27FC236}">
              <a16:creationId xmlns:a16="http://schemas.microsoft.com/office/drawing/2014/main" id="{00000000-0008-0000-0D00-0000B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1" name="Straight Connector 190">
          <a:extLst>
            <a:ext uri="{FF2B5EF4-FFF2-40B4-BE49-F238E27FC236}">
              <a16:creationId xmlns:a16="http://schemas.microsoft.com/office/drawing/2014/main" id="{00000000-0008-0000-0D00-0000B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2" name="Straight Connector 191">
          <a:extLst>
            <a:ext uri="{FF2B5EF4-FFF2-40B4-BE49-F238E27FC236}">
              <a16:creationId xmlns:a16="http://schemas.microsoft.com/office/drawing/2014/main" id="{00000000-0008-0000-0D00-0000C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3" name="Straight Connector 192">
          <a:extLst>
            <a:ext uri="{FF2B5EF4-FFF2-40B4-BE49-F238E27FC236}">
              <a16:creationId xmlns:a16="http://schemas.microsoft.com/office/drawing/2014/main" id="{00000000-0008-0000-0D00-0000C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4" name="Straight Connector 193">
          <a:extLst>
            <a:ext uri="{FF2B5EF4-FFF2-40B4-BE49-F238E27FC236}">
              <a16:creationId xmlns:a16="http://schemas.microsoft.com/office/drawing/2014/main" id="{00000000-0008-0000-0D00-0000C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5" name="Straight Connector 194">
          <a:extLst>
            <a:ext uri="{FF2B5EF4-FFF2-40B4-BE49-F238E27FC236}">
              <a16:creationId xmlns:a16="http://schemas.microsoft.com/office/drawing/2014/main" id="{00000000-0008-0000-0D00-0000C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6" name="Straight Connector 195">
          <a:extLst>
            <a:ext uri="{FF2B5EF4-FFF2-40B4-BE49-F238E27FC236}">
              <a16:creationId xmlns:a16="http://schemas.microsoft.com/office/drawing/2014/main" id="{00000000-0008-0000-0D00-0000C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7" name="Straight Connector 196">
          <a:extLst>
            <a:ext uri="{FF2B5EF4-FFF2-40B4-BE49-F238E27FC236}">
              <a16:creationId xmlns:a16="http://schemas.microsoft.com/office/drawing/2014/main" id="{00000000-0008-0000-0D00-0000C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8" name="Straight Connector 197">
          <a:extLst>
            <a:ext uri="{FF2B5EF4-FFF2-40B4-BE49-F238E27FC236}">
              <a16:creationId xmlns:a16="http://schemas.microsoft.com/office/drawing/2014/main" id="{00000000-0008-0000-0D00-0000C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9" name="Straight Connector 198">
          <a:extLst>
            <a:ext uri="{FF2B5EF4-FFF2-40B4-BE49-F238E27FC236}">
              <a16:creationId xmlns:a16="http://schemas.microsoft.com/office/drawing/2014/main" id="{00000000-0008-0000-0D00-0000C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0" name="Straight Connector 199">
          <a:extLst>
            <a:ext uri="{FF2B5EF4-FFF2-40B4-BE49-F238E27FC236}">
              <a16:creationId xmlns:a16="http://schemas.microsoft.com/office/drawing/2014/main" id="{00000000-0008-0000-0D00-0000C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1" name="Straight Connector 200">
          <a:extLst>
            <a:ext uri="{FF2B5EF4-FFF2-40B4-BE49-F238E27FC236}">
              <a16:creationId xmlns:a16="http://schemas.microsoft.com/office/drawing/2014/main" id="{00000000-0008-0000-0D00-0000C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02" name="Straight Connector 201">
          <a:extLst>
            <a:ext uri="{FF2B5EF4-FFF2-40B4-BE49-F238E27FC236}">
              <a16:creationId xmlns:a16="http://schemas.microsoft.com/office/drawing/2014/main" id="{00000000-0008-0000-0D00-0000C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3" name="Straight Connector 202">
          <a:extLst>
            <a:ext uri="{FF2B5EF4-FFF2-40B4-BE49-F238E27FC236}">
              <a16:creationId xmlns:a16="http://schemas.microsoft.com/office/drawing/2014/main" id="{00000000-0008-0000-0D00-0000C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4" name="Straight Connector 203">
          <a:extLst>
            <a:ext uri="{FF2B5EF4-FFF2-40B4-BE49-F238E27FC236}">
              <a16:creationId xmlns:a16="http://schemas.microsoft.com/office/drawing/2014/main" id="{00000000-0008-0000-0D00-0000C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5" name="Straight Connector 204">
          <a:extLst>
            <a:ext uri="{FF2B5EF4-FFF2-40B4-BE49-F238E27FC236}">
              <a16:creationId xmlns:a16="http://schemas.microsoft.com/office/drawing/2014/main" id="{00000000-0008-0000-0D00-0000C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06" name="Straight Connector 205">
          <a:extLst>
            <a:ext uri="{FF2B5EF4-FFF2-40B4-BE49-F238E27FC236}">
              <a16:creationId xmlns:a16="http://schemas.microsoft.com/office/drawing/2014/main" id="{00000000-0008-0000-0D00-0000CE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07" name="Straight Connector 206">
          <a:extLst>
            <a:ext uri="{FF2B5EF4-FFF2-40B4-BE49-F238E27FC236}">
              <a16:creationId xmlns:a16="http://schemas.microsoft.com/office/drawing/2014/main" id="{00000000-0008-0000-0D00-0000CF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08" name="Straight Connector 207">
          <a:extLst>
            <a:ext uri="{FF2B5EF4-FFF2-40B4-BE49-F238E27FC236}">
              <a16:creationId xmlns:a16="http://schemas.microsoft.com/office/drawing/2014/main" id="{00000000-0008-0000-0D00-0000D0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09" name="Straight Connector 208">
          <a:extLst>
            <a:ext uri="{FF2B5EF4-FFF2-40B4-BE49-F238E27FC236}">
              <a16:creationId xmlns:a16="http://schemas.microsoft.com/office/drawing/2014/main" id="{00000000-0008-0000-0D00-0000D1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10" name="Straight Connector 209">
          <a:extLst>
            <a:ext uri="{FF2B5EF4-FFF2-40B4-BE49-F238E27FC236}">
              <a16:creationId xmlns:a16="http://schemas.microsoft.com/office/drawing/2014/main" id="{00000000-0008-0000-0D00-0000D2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11" name="Straight Connector 210">
          <a:extLst>
            <a:ext uri="{FF2B5EF4-FFF2-40B4-BE49-F238E27FC236}">
              <a16:creationId xmlns:a16="http://schemas.microsoft.com/office/drawing/2014/main" id="{00000000-0008-0000-0D00-0000D3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12" name="Straight Connector 211">
          <a:extLst>
            <a:ext uri="{FF2B5EF4-FFF2-40B4-BE49-F238E27FC236}">
              <a16:creationId xmlns:a16="http://schemas.microsoft.com/office/drawing/2014/main" id="{00000000-0008-0000-0D00-0000D4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13" name="Straight Connector 212">
          <a:extLst>
            <a:ext uri="{FF2B5EF4-FFF2-40B4-BE49-F238E27FC236}">
              <a16:creationId xmlns:a16="http://schemas.microsoft.com/office/drawing/2014/main" id="{00000000-0008-0000-0D00-0000D5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14" name="Straight Connector 213">
          <a:extLst>
            <a:ext uri="{FF2B5EF4-FFF2-40B4-BE49-F238E27FC236}">
              <a16:creationId xmlns:a16="http://schemas.microsoft.com/office/drawing/2014/main" id="{00000000-0008-0000-0D00-0000D6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15" name="Straight Connector 214">
          <a:extLst>
            <a:ext uri="{FF2B5EF4-FFF2-40B4-BE49-F238E27FC236}">
              <a16:creationId xmlns:a16="http://schemas.microsoft.com/office/drawing/2014/main" id="{00000000-0008-0000-0D00-0000D7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16" name="Straight Connector 215">
          <a:extLst>
            <a:ext uri="{FF2B5EF4-FFF2-40B4-BE49-F238E27FC236}">
              <a16:creationId xmlns:a16="http://schemas.microsoft.com/office/drawing/2014/main" id="{00000000-0008-0000-0D00-0000D8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17" name="Straight Connector 216">
          <a:extLst>
            <a:ext uri="{FF2B5EF4-FFF2-40B4-BE49-F238E27FC236}">
              <a16:creationId xmlns:a16="http://schemas.microsoft.com/office/drawing/2014/main" id="{00000000-0008-0000-0D00-0000D9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18" name="Straight Connector 217">
          <a:extLst>
            <a:ext uri="{FF2B5EF4-FFF2-40B4-BE49-F238E27FC236}">
              <a16:creationId xmlns:a16="http://schemas.microsoft.com/office/drawing/2014/main" id="{00000000-0008-0000-0D00-0000DA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19" name="Straight Connector 218">
          <a:extLst>
            <a:ext uri="{FF2B5EF4-FFF2-40B4-BE49-F238E27FC236}">
              <a16:creationId xmlns:a16="http://schemas.microsoft.com/office/drawing/2014/main" id="{00000000-0008-0000-0D00-0000DB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0" name="Straight Connector 219">
          <a:extLst>
            <a:ext uri="{FF2B5EF4-FFF2-40B4-BE49-F238E27FC236}">
              <a16:creationId xmlns:a16="http://schemas.microsoft.com/office/drawing/2014/main" id="{00000000-0008-0000-0D00-0000DC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21" name="Straight Connector 220">
          <a:extLst>
            <a:ext uri="{FF2B5EF4-FFF2-40B4-BE49-F238E27FC236}">
              <a16:creationId xmlns:a16="http://schemas.microsoft.com/office/drawing/2014/main" id="{00000000-0008-0000-0D00-0000DD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2" name="Straight Connector 221">
          <a:extLst>
            <a:ext uri="{FF2B5EF4-FFF2-40B4-BE49-F238E27FC236}">
              <a16:creationId xmlns:a16="http://schemas.microsoft.com/office/drawing/2014/main" id="{00000000-0008-0000-0D00-0000D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3" name="Straight Connector 222">
          <a:extLst>
            <a:ext uri="{FF2B5EF4-FFF2-40B4-BE49-F238E27FC236}">
              <a16:creationId xmlns:a16="http://schemas.microsoft.com/office/drawing/2014/main" id="{00000000-0008-0000-0D00-0000D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4" name="Straight Connector 223">
          <a:extLst>
            <a:ext uri="{FF2B5EF4-FFF2-40B4-BE49-F238E27FC236}">
              <a16:creationId xmlns:a16="http://schemas.microsoft.com/office/drawing/2014/main" id="{00000000-0008-0000-0D00-0000E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5" name="Straight Connector 224">
          <a:extLst>
            <a:ext uri="{FF2B5EF4-FFF2-40B4-BE49-F238E27FC236}">
              <a16:creationId xmlns:a16="http://schemas.microsoft.com/office/drawing/2014/main" id="{00000000-0008-0000-0D00-0000E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6" name="Straight Connector 225">
          <a:extLst>
            <a:ext uri="{FF2B5EF4-FFF2-40B4-BE49-F238E27FC236}">
              <a16:creationId xmlns:a16="http://schemas.microsoft.com/office/drawing/2014/main" id="{00000000-0008-0000-0D00-0000E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7" name="Straight Connector 226">
          <a:extLst>
            <a:ext uri="{FF2B5EF4-FFF2-40B4-BE49-F238E27FC236}">
              <a16:creationId xmlns:a16="http://schemas.microsoft.com/office/drawing/2014/main" id="{00000000-0008-0000-0D00-0000E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8" name="Straight Connector 227">
          <a:extLst>
            <a:ext uri="{FF2B5EF4-FFF2-40B4-BE49-F238E27FC236}">
              <a16:creationId xmlns:a16="http://schemas.microsoft.com/office/drawing/2014/main" id="{00000000-0008-0000-0D00-0000E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9" name="Straight Connector 228">
          <a:extLst>
            <a:ext uri="{FF2B5EF4-FFF2-40B4-BE49-F238E27FC236}">
              <a16:creationId xmlns:a16="http://schemas.microsoft.com/office/drawing/2014/main" id="{00000000-0008-0000-0D00-0000E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0" name="Straight Connector 229">
          <a:extLst>
            <a:ext uri="{FF2B5EF4-FFF2-40B4-BE49-F238E27FC236}">
              <a16:creationId xmlns:a16="http://schemas.microsoft.com/office/drawing/2014/main" id="{00000000-0008-0000-0D00-0000E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1" name="Straight Connector 230">
          <a:extLst>
            <a:ext uri="{FF2B5EF4-FFF2-40B4-BE49-F238E27FC236}">
              <a16:creationId xmlns:a16="http://schemas.microsoft.com/office/drawing/2014/main" id="{00000000-0008-0000-0D00-0000E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2" name="Straight Connector 231">
          <a:extLst>
            <a:ext uri="{FF2B5EF4-FFF2-40B4-BE49-F238E27FC236}">
              <a16:creationId xmlns:a16="http://schemas.microsoft.com/office/drawing/2014/main" id="{00000000-0008-0000-0D00-0000E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3" name="Straight Connector 232">
          <a:extLst>
            <a:ext uri="{FF2B5EF4-FFF2-40B4-BE49-F238E27FC236}">
              <a16:creationId xmlns:a16="http://schemas.microsoft.com/office/drawing/2014/main" id="{00000000-0008-0000-0D00-0000E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4" name="Straight Connector 233">
          <a:extLst>
            <a:ext uri="{FF2B5EF4-FFF2-40B4-BE49-F238E27FC236}">
              <a16:creationId xmlns:a16="http://schemas.microsoft.com/office/drawing/2014/main" id="{00000000-0008-0000-0D00-0000E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5" name="Straight Connector 234">
          <a:extLst>
            <a:ext uri="{FF2B5EF4-FFF2-40B4-BE49-F238E27FC236}">
              <a16:creationId xmlns:a16="http://schemas.microsoft.com/office/drawing/2014/main" id="{00000000-0008-0000-0D00-0000E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6" name="Straight Connector 235">
          <a:extLst>
            <a:ext uri="{FF2B5EF4-FFF2-40B4-BE49-F238E27FC236}">
              <a16:creationId xmlns:a16="http://schemas.microsoft.com/office/drawing/2014/main" id="{00000000-0008-0000-0D00-0000E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7" name="Straight Connector 236">
          <a:extLst>
            <a:ext uri="{FF2B5EF4-FFF2-40B4-BE49-F238E27FC236}">
              <a16:creationId xmlns:a16="http://schemas.microsoft.com/office/drawing/2014/main" id="{00000000-0008-0000-0D00-0000E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8" name="Straight Connector 237">
          <a:extLst>
            <a:ext uri="{FF2B5EF4-FFF2-40B4-BE49-F238E27FC236}">
              <a16:creationId xmlns:a16="http://schemas.microsoft.com/office/drawing/2014/main" id="{00000000-0008-0000-0D00-0000E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9" name="Straight Connector 238">
          <a:extLst>
            <a:ext uri="{FF2B5EF4-FFF2-40B4-BE49-F238E27FC236}">
              <a16:creationId xmlns:a16="http://schemas.microsoft.com/office/drawing/2014/main" id="{00000000-0008-0000-0D00-0000E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0" name="Straight Connector 239">
          <a:extLst>
            <a:ext uri="{FF2B5EF4-FFF2-40B4-BE49-F238E27FC236}">
              <a16:creationId xmlns:a16="http://schemas.microsoft.com/office/drawing/2014/main" id="{00000000-0008-0000-0D00-0000F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1" name="Straight Connector 240">
          <a:extLst>
            <a:ext uri="{FF2B5EF4-FFF2-40B4-BE49-F238E27FC236}">
              <a16:creationId xmlns:a16="http://schemas.microsoft.com/office/drawing/2014/main" id="{00000000-0008-0000-0D00-0000F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2" name="Straight Connector 241">
          <a:extLst>
            <a:ext uri="{FF2B5EF4-FFF2-40B4-BE49-F238E27FC236}">
              <a16:creationId xmlns:a16="http://schemas.microsoft.com/office/drawing/2014/main" id="{00000000-0008-0000-0D00-0000F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3" name="Straight Connector 242">
          <a:extLst>
            <a:ext uri="{FF2B5EF4-FFF2-40B4-BE49-F238E27FC236}">
              <a16:creationId xmlns:a16="http://schemas.microsoft.com/office/drawing/2014/main" id="{00000000-0008-0000-0D00-0000F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4" name="Straight Connector 243">
          <a:extLst>
            <a:ext uri="{FF2B5EF4-FFF2-40B4-BE49-F238E27FC236}">
              <a16:creationId xmlns:a16="http://schemas.microsoft.com/office/drawing/2014/main" id="{00000000-0008-0000-0D00-0000F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5" name="Straight Connector 244">
          <a:extLst>
            <a:ext uri="{FF2B5EF4-FFF2-40B4-BE49-F238E27FC236}">
              <a16:creationId xmlns:a16="http://schemas.microsoft.com/office/drawing/2014/main" id="{00000000-0008-0000-0D00-0000F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6" name="Straight Connector 245">
          <a:extLst>
            <a:ext uri="{FF2B5EF4-FFF2-40B4-BE49-F238E27FC236}">
              <a16:creationId xmlns:a16="http://schemas.microsoft.com/office/drawing/2014/main" id="{00000000-0008-0000-0D00-0000F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7" name="Straight Connector 246">
          <a:extLst>
            <a:ext uri="{FF2B5EF4-FFF2-40B4-BE49-F238E27FC236}">
              <a16:creationId xmlns:a16="http://schemas.microsoft.com/office/drawing/2014/main" id="{00000000-0008-0000-0D00-0000F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8" name="Straight Connector 247">
          <a:extLst>
            <a:ext uri="{FF2B5EF4-FFF2-40B4-BE49-F238E27FC236}">
              <a16:creationId xmlns:a16="http://schemas.microsoft.com/office/drawing/2014/main" id="{00000000-0008-0000-0D00-0000F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9" name="Straight Connector 248">
          <a:extLst>
            <a:ext uri="{FF2B5EF4-FFF2-40B4-BE49-F238E27FC236}">
              <a16:creationId xmlns:a16="http://schemas.microsoft.com/office/drawing/2014/main" id="{00000000-0008-0000-0D00-0000F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50" name="Straight Connector 249">
          <a:extLst>
            <a:ext uri="{FF2B5EF4-FFF2-40B4-BE49-F238E27FC236}">
              <a16:creationId xmlns:a16="http://schemas.microsoft.com/office/drawing/2014/main" id="{00000000-0008-0000-0D00-0000FA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51" name="Straight Connector 250">
          <a:extLst>
            <a:ext uri="{FF2B5EF4-FFF2-40B4-BE49-F238E27FC236}">
              <a16:creationId xmlns:a16="http://schemas.microsoft.com/office/drawing/2014/main" id="{00000000-0008-0000-0D00-0000FB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52" name="Straight Connector 251">
          <a:extLst>
            <a:ext uri="{FF2B5EF4-FFF2-40B4-BE49-F238E27FC236}">
              <a16:creationId xmlns:a16="http://schemas.microsoft.com/office/drawing/2014/main" id="{00000000-0008-0000-0D00-0000FC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53" name="Straight Connector 252">
          <a:extLst>
            <a:ext uri="{FF2B5EF4-FFF2-40B4-BE49-F238E27FC236}">
              <a16:creationId xmlns:a16="http://schemas.microsoft.com/office/drawing/2014/main" id="{00000000-0008-0000-0D00-0000FD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54" name="Straight Connector 253">
          <a:extLst>
            <a:ext uri="{FF2B5EF4-FFF2-40B4-BE49-F238E27FC236}">
              <a16:creationId xmlns:a16="http://schemas.microsoft.com/office/drawing/2014/main" id="{00000000-0008-0000-0D00-0000FE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55" name="Straight Connector 254">
          <a:extLst>
            <a:ext uri="{FF2B5EF4-FFF2-40B4-BE49-F238E27FC236}">
              <a16:creationId xmlns:a16="http://schemas.microsoft.com/office/drawing/2014/main" id="{00000000-0008-0000-0D00-0000FF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56" name="Straight Connector 255">
          <a:extLst>
            <a:ext uri="{FF2B5EF4-FFF2-40B4-BE49-F238E27FC236}">
              <a16:creationId xmlns:a16="http://schemas.microsoft.com/office/drawing/2014/main" id="{00000000-0008-0000-0D00-000000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57" name="Straight Connector 256">
          <a:extLst>
            <a:ext uri="{FF2B5EF4-FFF2-40B4-BE49-F238E27FC236}">
              <a16:creationId xmlns:a16="http://schemas.microsoft.com/office/drawing/2014/main" id="{00000000-0008-0000-0D00-000001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58" name="Straight Connector 257">
          <a:extLst>
            <a:ext uri="{FF2B5EF4-FFF2-40B4-BE49-F238E27FC236}">
              <a16:creationId xmlns:a16="http://schemas.microsoft.com/office/drawing/2014/main" id="{00000000-0008-0000-0D00-000002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59" name="Straight Connector 258">
          <a:extLst>
            <a:ext uri="{FF2B5EF4-FFF2-40B4-BE49-F238E27FC236}">
              <a16:creationId xmlns:a16="http://schemas.microsoft.com/office/drawing/2014/main" id="{00000000-0008-0000-0D00-000003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60" name="Straight Connector 259">
          <a:extLst>
            <a:ext uri="{FF2B5EF4-FFF2-40B4-BE49-F238E27FC236}">
              <a16:creationId xmlns:a16="http://schemas.microsoft.com/office/drawing/2014/main" id="{00000000-0008-0000-0D00-000004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1" name="Straight Connector 260">
          <a:extLst>
            <a:ext uri="{FF2B5EF4-FFF2-40B4-BE49-F238E27FC236}">
              <a16:creationId xmlns:a16="http://schemas.microsoft.com/office/drawing/2014/main" id="{00000000-0008-0000-0D00-000005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2" name="Straight Connector 261">
          <a:extLst>
            <a:ext uri="{FF2B5EF4-FFF2-40B4-BE49-F238E27FC236}">
              <a16:creationId xmlns:a16="http://schemas.microsoft.com/office/drawing/2014/main" id="{00000000-0008-0000-0D00-000006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3" name="Straight Connector 262">
          <a:extLst>
            <a:ext uri="{FF2B5EF4-FFF2-40B4-BE49-F238E27FC236}">
              <a16:creationId xmlns:a16="http://schemas.microsoft.com/office/drawing/2014/main" id="{00000000-0008-0000-0D00-000007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4" name="Straight Connector 263">
          <a:extLst>
            <a:ext uri="{FF2B5EF4-FFF2-40B4-BE49-F238E27FC236}">
              <a16:creationId xmlns:a16="http://schemas.microsoft.com/office/drawing/2014/main" id="{00000000-0008-0000-0D00-000008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65" name="Straight Connector 264">
          <a:extLst>
            <a:ext uri="{FF2B5EF4-FFF2-40B4-BE49-F238E27FC236}">
              <a16:creationId xmlns:a16="http://schemas.microsoft.com/office/drawing/2014/main" id="{00000000-0008-0000-0D00-000009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6" name="Straight Connector 265">
          <a:extLst>
            <a:ext uri="{FF2B5EF4-FFF2-40B4-BE49-F238E27FC236}">
              <a16:creationId xmlns:a16="http://schemas.microsoft.com/office/drawing/2014/main" id="{00000000-0008-0000-0D00-00000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7" name="Straight Connector 266">
          <a:extLst>
            <a:ext uri="{FF2B5EF4-FFF2-40B4-BE49-F238E27FC236}">
              <a16:creationId xmlns:a16="http://schemas.microsoft.com/office/drawing/2014/main" id="{00000000-0008-0000-0D00-00000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8" name="Straight Connector 267">
          <a:extLst>
            <a:ext uri="{FF2B5EF4-FFF2-40B4-BE49-F238E27FC236}">
              <a16:creationId xmlns:a16="http://schemas.microsoft.com/office/drawing/2014/main" id="{00000000-0008-0000-0D00-00000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9" name="Straight Connector 268">
          <a:extLst>
            <a:ext uri="{FF2B5EF4-FFF2-40B4-BE49-F238E27FC236}">
              <a16:creationId xmlns:a16="http://schemas.microsoft.com/office/drawing/2014/main" id="{00000000-0008-0000-0D00-00000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70" name="Straight Connector 269">
          <a:extLst>
            <a:ext uri="{FF2B5EF4-FFF2-40B4-BE49-F238E27FC236}">
              <a16:creationId xmlns:a16="http://schemas.microsoft.com/office/drawing/2014/main" id="{00000000-0008-0000-0D00-00000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1" name="Straight Connector 270">
          <a:extLst>
            <a:ext uri="{FF2B5EF4-FFF2-40B4-BE49-F238E27FC236}">
              <a16:creationId xmlns:a16="http://schemas.microsoft.com/office/drawing/2014/main" id="{00000000-0008-0000-0D00-00000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72" name="Straight Connector 271">
          <a:extLst>
            <a:ext uri="{FF2B5EF4-FFF2-40B4-BE49-F238E27FC236}">
              <a16:creationId xmlns:a16="http://schemas.microsoft.com/office/drawing/2014/main" id="{00000000-0008-0000-0D00-00001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73" name="Straight Connector 272">
          <a:extLst>
            <a:ext uri="{FF2B5EF4-FFF2-40B4-BE49-F238E27FC236}">
              <a16:creationId xmlns:a16="http://schemas.microsoft.com/office/drawing/2014/main" id="{00000000-0008-0000-0D00-00001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74" name="Straight Connector 273">
          <a:extLst>
            <a:ext uri="{FF2B5EF4-FFF2-40B4-BE49-F238E27FC236}">
              <a16:creationId xmlns:a16="http://schemas.microsoft.com/office/drawing/2014/main" id="{00000000-0008-0000-0D00-000012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75" name="Straight Connector 274">
          <a:extLst>
            <a:ext uri="{FF2B5EF4-FFF2-40B4-BE49-F238E27FC236}">
              <a16:creationId xmlns:a16="http://schemas.microsoft.com/office/drawing/2014/main" id="{00000000-0008-0000-0D00-000013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76" name="Straight Connector 275">
          <a:extLst>
            <a:ext uri="{FF2B5EF4-FFF2-40B4-BE49-F238E27FC236}">
              <a16:creationId xmlns:a16="http://schemas.microsoft.com/office/drawing/2014/main" id="{00000000-0008-0000-0D00-000014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77" name="Straight Connector 276">
          <a:extLst>
            <a:ext uri="{FF2B5EF4-FFF2-40B4-BE49-F238E27FC236}">
              <a16:creationId xmlns:a16="http://schemas.microsoft.com/office/drawing/2014/main" id="{00000000-0008-0000-0D00-000015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78" name="Straight Connector 277">
          <a:extLst>
            <a:ext uri="{FF2B5EF4-FFF2-40B4-BE49-F238E27FC236}">
              <a16:creationId xmlns:a16="http://schemas.microsoft.com/office/drawing/2014/main" id="{00000000-0008-0000-0D00-000016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79" name="Straight Connector 278">
          <a:extLst>
            <a:ext uri="{FF2B5EF4-FFF2-40B4-BE49-F238E27FC236}">
              <a16:creationId xmlns:a16="http://schemas.microsoft.com/office/drawing/2014/main" id="{00000000-0008-0000-0D00-000017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80" name="Straight Connector 279">
          <a:extLst>
            <a:ext uri="{FF2B5EF4-FFF2-40B4-BE49-F238E27FC236}">
              <a16:creationId xmlns:a16="http://schemas.microsoft.com/office/drawing/2014/main" id="{00000000-0008-0000-0D00-000018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81" name="Straight Connector 280">
          <a:extLst>
            <a:ext uri="{FF2B5EF4-FFF2-40B4-BE49-F238E27FC236}">
              <a16:creationId xmlns:a16="http://schemas.microsoft.com/office/drawing/2014/main" id="{00000000-0008-0000-0D00-000019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82" name="Straight Connector 281">
          <a:extLst>
            <a:ext uri="{FF2B5EF4-FFF2-40B4-BE49-F238E27FC236}">
              <a16:creationId xmlns:a16="http://schemas.microsoft.com/office/drawing/2014/main" id="{00000000-0008-0000-0D00-00001A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83" name="Straight Connector 282">
          <a:extLst>
            <a:ext uri="{FF2B5EF4-FFF2-40B4-BE49-F238E27FC236}">
              <a16:creationId xmlns:a16="http://schemas.microsoft.com/office/drawing/2014/main" id="{00000000-0008-0000-0D00-00001B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84" name="Straight Connector 283">
          <a:extLst>
            <a:ext uri="{FF2B5EF4-FFF2-40B4-BE49-F238E27FC236}">
              <a16:creationId xmlns:a16="http://schemas.microsoft.com/office/drawing/2014/main" id="{00000000-0008-0000-0D00-00001C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85" name="Straight Connector 284">
          <a:extLst>
            <a:ext uri="{FF2B5EF4-FFF2-40B4-BE49-F238E27FC236}">
              <a16:creationId xmlns:a16="http://schemas.microsoft.com/office/drawing/2014/main" id="{00000000-0008-0000-0D00-00001D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86" name="Straight Connector 285">
          <a:extLst>
            <a:ext uri="{FF2B5EF4-FFF2-40B4-BE49-F238E27FC236}">
              <a16:creationId xmlns:a16="http://schemas.microsoft.com/office/drawing/2014/main" id="{00000000-0008-0000-0D00-00001E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87" name="Straight Connector 286">
          <a:extLst>
            <a:ext uri="{FF2B5EF4-FFF2-40B4-BE49-F238E27FC236}">
              <a16:creationId xmlns:a16="http://schemas.microsoft.com/office/drawing/2014/main" id="{00000000-0008-0000-0D00-00001F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88" name="Straight Connector 287">
          <a:extLst>
            <a:ext uri="{FF2B5EF4-FFF2-40B4-BE49-F238E27FC236}">
              <a16:creationId xmlns:a16="http://schemas.microsoft.com/office/drawing/2014/main" id="{00000000-0008-0000-0D00-000020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89" name="Straight Connector 288">
          <a:extLst>
            <a:ext uri="{FF2B5EF4-FFF2-40B4-BE49-F238E27FC236}">
              <a16:creationId xmlns:a16="http://schemas.microsoft.com/office/drawing/2014/main" id="{00000000-0008-0000-0D00-000021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0" name="Straight Connector 289">
          <a:extLst>
            <a:ext uri="{FF2B5EF4-FFF2-40B4-BE49-F238E27FC236}">
              <a16:creationId xmlns:a16="http://schemas.microsoft.com/office/drawing/2014/main" id="{00000000-0008-0000-0D00-000022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1" name="Straight Connector 290">
          <a:extLst>
            <a:ext uri="{FF2B5EF4-FFF2-40B4-BE49-F238E27FC236}">
              <a16:creationId xmlns:a16="http://schemas.microsoft.com/office/drawing/2014/main" id="{00000000-0008-0000-0D00-000023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2" name="Straight Connector 291">
          <a:extLst>
            <a:ext uri="{FF2B5EF4-FFF2-40B4-BE49-F238E27FC236}">
              <a16:creationId xmlns:a16="http://schemas.microsoft.com/office/drawing/2014/main" id="{00000000-0008-0000-0D00-000024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93" name="Straight Connector 292">
          <a:extLst>
            <a:ext uri="{FF2B5EF4-FFF2-40B4-BE49-F238E27FC236}">
              <a16:creationId xmlns:a16="http://schemas.microsoft.com/office/drawing/2014/main" id="{00000000-0008-0000-0D00-000025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4" name="Straight Connector 293">
          <a:extLst>
            <a:ext uri="{FF2B5EF4-FFF2-40B4-BE49-F238E27FC236}">
              <a16:creationId xmlns:a16="http://schemas.microsoft.com/office/drawing/2014/main" id="{00000000-0008-0000-0D00-00002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5" name="Straight Connector 294">
          <a:extLst>
            <a:ext uri="{FF2B5EF4-FFF2-40B4-BE49-F238E27FC236}">
              <a16:creationId xmlns:a16="http://schemas.microsoft.com/office/drawing/2014/main" id="{00000000-0008-0000-0D00-00002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6" name="Straight Connector 295">
          <a:extLst>
            <a:ext uri="{FF2B5EF4-FFF2-40B4-BE49-F238E27FC236}">
              <a16:creationId xmlns:a16="http://schemas.microsoft.com/office/drawing/2014/main" id="{00000000-0008-0000-0D00-00002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7" name="Straight Connector 296">
          <a:extLst>
            <a:ext uri="{FF2B5EF4-FFF2-40B4-BE49-F238E27FC236}">
              <a16:creationId xmlns:a16="http://schemas.microsoft.com/office/drawing/2014/main" id="{00000000-0008-0000-0D00-00002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8" name="Straight Connector 297">
          <a:extLst>
            <a:ext uri="{FF2B5EF4-FFF2-40B4-BE49-F238E27FC236}">
              <a16:creationId xmlns:a16="http://schemas.microsoft.com/office/drawing/2014/main" id="{00000000-0008-0000-0D00-00002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9" name="Straight Connector 298">
          <a:extLst>
            <a:ext uri="{FF2B5EF4-FFF2-40B4-BE49-F238E27FC236}">
              <a16:creationId xmlns:a16="http://schemas.microsoft.com/office/drawing/2014/main" id="{00000000-0008-0000-0D00-00002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0" name="Straight Connector 299">
          <a:extLst>
            <a:ext uri="{FF2B5EF4-FFF2-40B4-BE49-F238E27FC236}">
              <a16:creationId xmlns:a16="http://schemas.microsoft.com/office/drawing/2014/main" id="{00000000-0008-0000-0D00-00002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1" name="Straight Connector 300">
          <a:extLst>
            <a:ext uri="{FF2B5EF4-FFF2-40B4-BE49-F238E27FC236}">
              <a16:creationId xmlns:a16="http://schemas.microsoft.com/office/drawing/2014/main" id="{00000000-0008-0000-0D00-00002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2" name="Straight Connector 301">
          <a:extLst>
            <a:ext uri="{FF2B5EF4-FFF2-40B4-BE49-F238E27FC236}">
              <a16:creationId xmlns:a16="http://schemas.microsoft.com/office/drawing/2014/main" id="{00000000-0008-0000-0D00-00002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3" name="Straight Connector 302">
          <a:extLst>
            <a:ext uri="{FF2B5EF4-FFF2-40B4-BE49-F238E27FC236}">
              <a16:creationId xmlns:a16="http://schemas.microsoft.com/office/drawing/2014/main" id="{00000000-0008-0000-0D00-00002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4" name="Straight Connector 303">
          <a:extLst>
            <a:ext uri="{FF2B5EF4-FFF2-40B4-BE49-F238E27FC236}">
              <a16:creationId xmlns:a16="http://schemas.microsoft.com/office/drawing/2014/main" id="{00000000-0008-0000-0D00-00003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5" name="Straight Connector 304">
          <a:extLst>
            <a:ext uri="{FF2B5EF4-FFF2-40B4-BE49-F238E27FC236}">
              <a16:creationId xmlns:a16="http://schemas.microsoft.com/office/drawing/2014/main" id="{00000000-0008-0000-0D00-00003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6" name="Straight Connector 305">
          <a:extLst>
            <a:ext uri="{FF2B5EF4-FFF2-40B4-BE49-F238E27FC236}">
              <a16:creationId xmlns:a16="http://schemas.microsoft.com/office/drawing/2014/main" id="{00000000-0008-0000-0D00-00003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7" name="Straight Connector 306">
          <a:extLst>
            <a:ext uri="{FF2B5EF4-FFF2-40B4-BE49-F238E27FC236}">
              <a16:creationId xmlns:a16="http://schemas.microsoft.com/office/drawing/2014/main" id="{00000000-0008-0000-0D00-00003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8" name="Straight Connector 307">
          <a:extLst>
            <a:ext uri="{FF2B5EF4-FFF2-40B4-BE49-F238E27FC236}">
              <a16:creationId xmlns:a16="http://schemas.microsoft.com/office/drawing/2014/main" id="{00000000-0008-0000-0D00-00003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9" name="Straight Connector 308">
          <a:extLst>
            <a:ext uri="{FF2B5EF4-FFF2-40B4-BE49-F238E27FC236}">
              <a16:creationId xmlns:a16="http://schemas.microsoft.com/office/drawing/2014/main" id="{00000000-0008-0000-0D00-00003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0" name="Straight Connector 309">
          <a:extLst>
            <a:ext uri="{FF2B5EF4-FFF2-40B4-BE49-F238E27FC236}">
              <a16:creationId xmlns:a16="http://schemas.microsoft.com/office/drawing/2014/main" id="{00000000-0008-0000-0D00-00003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1" name="Straight Connector 310">
          <a:extLst>
            <a:ext uri="{FF2B5EF4-FFF2-40B4-BE49-F238E27FC236}">
              <a16:creationId xmlns:a16="http://schemas.microsoft.com/office/drawing/2014/main" id="{00000000-0008-0000-0D00-00003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2" name="Straight Connector 311">
          <a:extLst>
            <a:ext uri="{FF2B5EF4-FFF2-40B4-BE49-F238E27FC236}">
              <a16:creationId xmlns:a16="http://schemas.microsoft.com/office/drawing/2014/main" id="{00000000-0008-0000-0D00-00003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3" name="Straight Connector 312">
          <a:extLst>
            <a:ext uri="{FF2B5EF4-FFF2-40B4-BE49-F238E27FC236}">
              <a16:creationId xmlns:a16="http://schemas.microsoft.com/office/drawing/2014/main" id="{00000000-0008-0000-0D00-00003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4" name="Straight Connector 313">
          <a:extLst>
            <a:ext uri="{FF2B5EF4-FFF2-40B4-BE49-F238E27FC236}">
              <a16:creationId xmlns:a16="http://schemas.microsoft.com/office/drawing/2014/main" id="{00000000-0008-0000-0D00-00003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5" name="Straight Connector 314">
          <a:extLst>
            <a:ext uri="{FF2B5EF4-FFF2-40B4-BE49-F238E27FC236}">
              <a16:creationId xmlns:a16="http://schemas.microsoft.com/office/drawing/2014/main" id="{00000000-0008-0000-0D00-00003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6" name="Straight Connector 315">
          <a:extLst>
            <a:ext uri="{FF2B5EF4-FFF2-40B4-BE49-F238E27FC236}">
              <a16:creationId xmlns:a16="http://schemas.microsoft.com/office/drawing/2014/main" id="{00000000-0008-0000-0D00-00003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7" name="Straight Connector 316">
          <a:extLst>
            <a:ext uri="{FF2B5EF4-FFF2-40B4-BE49-F238E27FC236}">
              <a16:creationId xmlns:a16="http://schemas.microsoft.com/office/drawing/2014/main" id="{00000000-0008-0000-0D00-00003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8" name="Straight Connector 317">
          <a:extLst>
            <a:ext uri="{FF2B5EF4-FFF2-40B4-BE49-F238E27FC236}">
              <a16:creationId xmlns:a16="http://schemas.microsoft.com/office/drawing/2014/main" id="{00000000-0008-0000-0D00-00003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9" name="Straight Connector 318">
          <a:extLst>
            <a:ext uri="{FF2B5EF4-FFF2-40B4-BE49-F238E27FC236}">
              <a16:creationId xmlns:a16="http://schemas.microsoft.com/office/drawing/2014/main" id="{00000000-0008-0000-0D00-00003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0" name="Straight Connector 319">
          <a:extLst>
            <a:ext uri="{FF2B5EF4-FFF2-40B4-BE49-F238E27FC236}">
              <a16:creationId xmlns:a16="http://schemas.microsoft.com/office/drawing/2014/main" id="{00000000-0008-0000-0D00-00004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21" name="Straight Connector 320">
          <a:extLst>
            <a:ext uri="{FF2B5EF4-FFF2-40B4-BE49-F238E27FC236}">
              <a16:creationId xmlns:a16="http://schemas.microsoft.com/office/drawing/2014/main" id="{00000000-0008-0000-0D00-00004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22" name="Straight Connector 321">
          <a:extLst>
            <a:ext uri="{FF2B5EF4-FFF2-40B4-BE49-F238E27FC236}">
              <a16:creationId xmlns:a16="http://schemas.microsoft.com/office/drawing/2014/main" id="{00000000-0008-0000-0D00-000042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23" name="Straight Connector 322">
          <a:extLst>
            <a:ext uri="{FF2B5EF4-FFF2-40B4-BE49-F238E27FC236}">
              <a16:creationId xmlns:a16="http://schemas.microsoft.com/office/drawing/2014/main" id="{00000000-0008-0000-0D00-000043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24" name="Straight Connector 323">
          <a:extLst>
            <a:ext uri="{FF2B5EF4-FFF2-40B4-BE49-F238E27FC236}">
              <a16:creationId xmlns:a16="http://schemas.microsoft.com/office/drawing/2014/main" id="{00000000-0008-0000-0D00-000044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25" name="Straight Connector 324">
          <a:extLst>
            <a:ext uri="{FF2B5EF4-FFF2-40B4-BE49-F238E27FC236}">
              <a16:creationId xmlns:a16="http://schemas.microsoft.com/office/drawing/2014/main" id="{00000000-0008-0000-0D00-000045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26" name="Straight Connector 325">
          <a:extLst>
            <a:ext uri="{FF2B5EF4-FFF2-40B4-BE49-F238E27FC236}">
              <a16:creationId xmlns:a16="http://schemas.microsoft.com/office/drawing/2014/main" id="{00000000-0008-0000-0D00-000046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27" name="Straight Connector 326">
          <a:extLst>
            <a:ext uri="{FF2B5EF4-FFF2-40B4-BE49-F238E27FC236}">
              <a16:creationId xmlns:a16="http://schemas.microsoft.com/office/drawing/2014/main" id="{00000000-0008-0000-0D00-000047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28" name="Straight Connector 327">
          <a:extLst>
            <a:ext uri="{FF2B5EF4-FFF2-40B4-BE49-F238E27FC236}">
              <a16:creationId xmlns:a16="http://schemas.microsoft.com/office/drawing/2014/main" id="{00000000-0008-0000-0D00-000048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29" name="Straight Connector 328">
          <a:extLst>
            <a:ext uri="{FF2B5EF4-FFF2-40B4-BE49-F238E27FC236}">
              <a16:creationId xmlns:a16="http://schemas.microsoft.com/office/drawing/2014/main" id="{00000000-0008-0000-0D00-000049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30" name="Straight Connector 329">
          <a:extLst>
            <a:ext uri="{FF2B5EF4-FFF2-40B4-BE49-F238E27FC236}">
              <a16:creationId xmlns:a16="http://schemas.microsoft.com/office/drawing/2014/main" id="{00000000-0008-0000-0D00-00004A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31" name="Straight Connector 330">
          <a:extLst>
            <a:ext uri="{FF2B5EF4-FFF2-40B4-BE49-F238E27FC236}">
              <a16:creationId xmlns:a16="http://schemas.microsoft.com/office/drawing/2014/main" id="{00000000-0008-0000-0D00-00004B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32" name="Straight Connector 331">
          <a:extLst>
            <a:ext uri="{FF2B5EF4-FFF2-40B4-BE49-F238E27FC236}">
              <a16:creationId xmlns:a16="http://schemas.microsoft.com/office/drawing/2014/main" id="{00000000-0008-0000-0D00-00004C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3" name="Straight Connector 332">
          <a:extLst>
            <a:ext uri="{FF2B5EF4-FFF2-40B4-BE49-F238E27FC236}">
              <a16:creationId xmlns:a16="http://schemas.microsoft.com/office/drawing/2014/main" id="{00000000-0008-0000-0D00-00004D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4" name="Straight Connector 333">
          <a:extLst>
            <a:ext uri="{FF2B5EF4-FFF2-40B4-BE49-F238E27FC236}">
              <a16:creationId xmlns:a16="http://schemas.microsoft.com/office/drawing/2014/main" id="{00000000-0008-0000-0D00-00004E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35" name="Straight Connector 334">
          <a:extLst>
            <a:ext uri="{FF2B5EF4-FFF2-40B4-BE49-F238E27FC236}">
              <a16:creationId xmlns:a16="http://schemas.microsoft.com/office/drawing/2014/main" id="{00000000-0008-0000-0D00-00004F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6" name="Straight Connector 335">
          <a:extLst>
            <a:ext uri="{FF2B5EF4-FFF2-40B4-BE49-F238E27FC236}">
              <a16:creationId xmlns:a16="http://schemas.microsoft.com/office/drawing/2014/main" id="{00000000-0008-0000-0D00-000050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37" name="Straight Connector 336">
          <a:extLst>
            <a:ext uri="{FF2B5EF4-FFF2-40B4-BE49-F238E27FC236}">
              <a16:creationId xmlns:a16="http://schemas.microsoft.com/office/drawing/2014/main" id="{00000000-0008-0000-0D00-000051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8" name="Straight Connector 337">
          <a:extLst>
            <a:ext uri="{FF2B5EF4-FFF2-40B4-BE49-F238E27FC236}">
              <a16:creationId xmlns:a16="http://schemas.microsoft.com/office/drawing/2014/main" id="{00000000-0008-0000-0D00-00005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9" name="Straight Connector 338">
          <a:extLst>
            <a:ext uri="{FF2B5EF4-FFF2-40B4-BE49-F238E27FC236}">
              <a16:creationId xmlns:a16="http://schemas.microsoft.com/office/drawing/2014/main" id="{00000000-0008-0000-0D00-00005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0" name="Straight Connector 339">
          <a:extLst>
            <a:ext uri="{FF2B5EF4-FFF2-40B4-BE49-F238E27FC236}">
              <a16:creationId xmlns:a16="http://schemas.microsoft.com/office/drawing/2014/main" id="{00000000-0008-0000-0D00-00005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1" name="Straight Connector 340">
          <a:extLst>
            <a:ext uri="{FF2B5EF4-FFF2-40B4-BE49-F238E27FC236}">
              <a16:creationId xmlns:a16="http://schemas.microsoft.com/office/drawing/2014/main" id="{00000000-0008-0000-0D00-00005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2" name="Straight Connector 341">
          <a:extLst>
            <a:ext uri="{FF2B5EF4-FFF2-40B4-BE49-F238E27FC236}">
              <a16:creationId xmlns:a16="http://schemas.microsoft.com/office/drawing/2014/main" id="{00000000-0008-0000-0D00-00005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43" name="Straight Connector 342">
          <a:extLst>
            <a:ext uri="{FF2B5EF4-FFF2-40B4-BE49-F238E27FC236}">
              <a16:creationId xmlns:a16="http://schemas.microsoft.com/office/drawing/2014/main" id="{00000000-0008-0000-0D00-00005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4" name="Straight Connector 343">
          <a:extLst>
            <a:ext uri="{FF2B5EF4-FFF2-40B4-BE49-F238E27FC236}">
              <a16:creationId xmlns:a16="http://schemas.microsoft.com/office/drawing/2014/main" id="{00000000-0008-0000-0D00-00005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5" name="Straight Connector 344">
          <a:extLst>
            <a:ext uri="{FF2B5EF4-FFF2-40B4-BE49-F238E27FC236}">
              <a16:creationId xmlns:a16="http://schemas.microsoft.com/office/drawing/2014/main" id="{00000000-0008-0000-0D00-00005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46" name="Straight Connector 345">
          <a:extLst>
            <a:ext uri="{FF2B5EF4-FFF2-40B4-BE49-F238E27FC236}">
              <a16:creationId xmlns:a16="http://schemas.microsoft.com/office/drawing/2014/main" id="{00000000-0008-0000-0D00-00005A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47" name="Straight Connector 346">
          <a:extLst>
            <a:ext uri="{FF2B5EF4-FFF2-40B4-BE49-F238E27FC236}">
              <a16:creationId xmlns:a16="http://schemas.microsoft.com/office/drawing/2014/main" id="{00000000-0008-0000-0D00-00005B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48" name="Straight Connector 347">
          <a:extLst>
            <a:ext uri="{FF2B5EF4-FFF2-40B4-BE49-F238E27FC236}">
              <a16:creationId xmlns:a16="http://schemas.microsoft.com/office/drawing/2014/main" id="{00000000-0008-0000-0D00-00005C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49" name="Straight Connector 348">
          <a:extLst>
            <a:ext uri="{FF2B5EF4-FFF2-40B4-BE49-F238E27FC236}">
              <a16:creationId xmlns:a16="http://schemas.microsoft.com/office/drawing/2014/main" id="{00000000-0008-0000-0D00-00005D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50" name="Straight Connector 349">
          <a:extLst>
            <a:ext uri="{FF2B5EF4-FFF2-40B4-BE49-F238E27FC236}">
              <a16:creationId xmlns:a16="http://schemas.microsoft.com/office/drawing/2014/main" id="{00000000-0008-0000-0D00-00005E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51" name="Straight Connector 350">
          <a:extLst>
            <a:ext uri="{FF2B5EF4-FFF2-40B4-BE49-F238E27FC236}">
              <a16:creationId xmlns:a16="http://schemas.microsoft.com/office/drawing/2014/main" id="{00000000-0008-0000-0D00-00005F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52" name="Straight Connector 351">
          <a:extLst>
            <a:ext uri="{FF2B5EF4-FFF2-40B4-BE49-F238E27FC236}">
              <a16:creationId xmlns:a16="http://schemas.microsoft.com/office/drawing/2014/main" id="{00000000-0008-0000-0D00-000060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53" name="Straight Connector 352">
          <a:extLst>
            <a:ext uri="{FF2B5EF4-FFF2-40B4-BE49-F238E27FC236}">
              <a16:creationId xmlns:a16="http://schemas.microsoft.com/office/drawing/2014/main" id="{00000000-0008-0000-0D00-000061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54" name="Straight Connector 353">
          <a:extLst>
            <a:ext uri="{FF2B5EF4-FFF2-40B4-BE49-F238E27FC236}">
              <a16:creationId xmlns:a16="http://schemas.microsoft.com/office/drawing/2014/main" id="{00000000-0008-0000-0D00-000062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55" name="Straight Connector 354">
          <a:extLst>
            <a:ext uri="{FF2B5EF4-FFF2-40B4-BE49-F238E27FC236}">
              <a16:creationId xmlns:a16="http://schemas.microsoft.com/office/drawing/2014/main" id="{00000000-0008-0000-0D00-000063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56" name="Straight Connector 355">
          <a:extLst>
            <a:ext uri="{FF2B5EF4-FFF2-40B4-BE49-F238E27FC236}">
              <a16:creationId xmlns:a16="http://schemas.microsoft.com/office/drawing/2014/main" id="{00000000-0008-0000-0D00-000064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57" name="Straight Connector 356">
          <a:extLst>
            <a:ext uri="{FF2B5EF4-FFF2-40B4-BE49-F238E27FC236}">
              <a16:creationId xmlns:a16="http://schemas.microsoft.com/office/drawing/2014/main" id="{00000000-0008-0000-0D00-000065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58" name="Straight Connector 357">
          <a:extLst>
            <a:ext uri="{FF2B5EF4-FFF2-40B4-BE49-F238E27FC236}">
              <a16:creationId xmlns:a16="http://schemas.microsoft.com/office/drawing/2014/main" id="{00000000-0008-0000-0D00-000066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59" name="Straight Connector 358">
          <a:extLst>
            <a:ext uri="{FF2B5EF4-FFF2-40B4-BE49-F238E27FC236}">
              <a16:creationId xmlns:a16="http://schemas.microsoft.com/office/drawing/2014/main" id="{00000000-0008-0000-0D00-000067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60" name="Straight Connector 359">
          <a:extLst>
            <a:ext uri="{FF2B5EF4-FFF2-40B4-BE49-F238E27FC236}">
              <a16:creationId xmlns:a16="http://schemas.microsoft.com/office/drawing/2014/main" id="{00000000-0008-0000-0D00-000068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1" name="Straight Connector 360">
          <a:extLst>
            <a:ext uri="{FF2B5EF4-FFF2-40B4-BE49-F238E27FC236}">
              <a16:creationId xmlns:a16="http://schemas.microsoft.com/office/drawing/2014/main" id="{00000000-0008-0000-0D00-000069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2" name="Straight Connector 361">
          <a:extLst>
            <a:ext uri="{FF2B5EF4-FFF2-40B4-BE49-F238E27FC236}">
              <a16:creationId xmlns:a16="http://schemas.microsoft.com/office/drawing/2014/main" id="{00000000-0008-0000-0D00-00006A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3" name="Straight Connector 362">
          <a:extLst>
            <a:ext uri="{FF2B5EF4-FFF2-40B4-BE49-F238E27FC236}">
              <a16:creationId xmlns:a16="http://schemas.microsoft.com/office/drawing/2014/main" id="{00000000-0008-0000-0D00-00006B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4" name="Straight Connector 363">
          <a:extLst>
            <a:ext uri="{FF2B5EF4-FFF2-40B4-BE49-F238E27FC236}">
              <a16:creationId xmlns:a16="http://schemas.microsoft.com/office/drawing/2014/main" id="{00000000-0008-0000-0D00-00006C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65" name="Straight Connector 364">
          <a:extLst>
            <a:ext uri="{FF2B5EF4-FFF2-40B4-BE49-F238E27FC236}">
              <a16:creationId xmlns:a16="http://schemas.microsoft.com/office/drawing/2014/main" id="{00000000-0008-0000-0D00-00006D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6" name="Straight Connector 365">
          <a:extLst>
            <a:ext uri="{FF2B5EF4-FFF2-40B4-BE49-F238E27FC236}">
              <a16:creationId xmlns:a16="http://schemas.microsoft.com/office/drawing/2014/main" id="{00000000-0008-0000-0D00-00006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7" name="Straight Connector 366">
          <a:extLst>
            <a:ext uri="{FF2B5EF4-FFF2-40B4-BE49-F238E27FC236}">
              <a16:creationId xmlns:a16="http://schemas.microsoft.com/office/drawing/2014/main" id="{00000000-0008-0000-0D00-00006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8" name="Straight Connector 367">
          <a:extLst>
            <a:ext uri="{FF2B5EF4-FFF2-40B4-BE49-F238E27FC236}">
              <a16:creationId xmlns:a16="http://schemas.microsoft.com/office/drawing/2014/main" id="{00000000-0008-0000-0D00-00007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9" name="Straight Connector 368">
          <a:extLst>
            <a:ext uri="{FF2B5EF4-FFF2-40B4-BE49-F238E27FC236}">
              <a16:creationId xmlns:a16="http://schemas.microsoft.com/office/drawing/2014/main" id="{00000000-0008-0000-0D00-00007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70" name="Straight Connector 369">
          <a:extLst>
            <a:ext uri="{FF2B5EF4-FFF2-40B4-BE49-F238E27FC236}">
              <a16:creationId xmlns:a16="http://schemas.microsoft.com/office/drawing/2014/main" id="{00000000-0008-0000-0D00-00007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71" name="Straight Connector 370">
          <a:extLst>
            <a:ext uri="{FF2B5EF4-FFF2-40B4-BE49-F238E27FC236}">
              <a16:creationId xmlns:a16="http://schemas.microsoft.com/office/drawing/2014/main" id="{00000000-0008-0000-0D00-00007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72" name="Straight Connector 371">
          <a:extLst>
            <a:ext uri="{FF2B5EF4-FFF2-40B4-BE49-F238E27FC236}">
              <a16:creationId xmlns:a16="http://schemas.microsoft.com/office/drawing/2014/main" id="{00000000-0008-0000-0D00-00007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3" name="Straight Connector 372">
          <a:extLst>
            <a:ext uri="{FF2B5EF4-FFF2-40B4-BE49-F238E27FC236}">
              <a16:creationId xmlns:a16="http://schemas.microsoft.com/office/drawing/2014/main" id="{00000000-0008-0000-0D00-00007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74" name="Straight Connector 373">
          <a:extLst>
            <a:ext uri="{FF2B5EF4-FFF2-40B4-BE49-F238E27FC236}">
              <a16:creationId xmlns:a16="http://schemas.microsoft.com/office/drawing/2014/main" id="{00000000-0008-0000-0D00-000076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75" name="Straight Connector 374">
          <a:extLst>
            <a:ext uri="{FF2B5EF4-FFF2-40B4-BE49-F238E27FC236}">
              <a16:creationId xmlns:a16="http://schemas.microsoft.com/office/drawing/2014/main" id="{00000000-0008-0000-0D00-000077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76" name="Straight Connector 375">
          <a:extLst>
            <a:ext uri="{FF2B5EF4-FFF2-40B4-BE49-F238E27FC236}">
              <a16:creationId xmlns:a16="http://schemas.microsoft.com/office/drawing/2014/main" id="{00000000-0008-0000-0D00-000078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77" name="Straight Connector 376">
          <a:extLst>
            <a:ext uri="{FF2B5EF4-FFF2-40B4-BE49-F238E27FC236}">
              <a16:creationId xmlns:a16="http://schemas.microsoft.com/office/drawing/2014/main" id="{00000000-0008-0000-0D00-000079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78" name="Straight Connector 377">
          <a:extLst>
            <a:ext uri="{FF2B5EF4-FFF2-40B4-BE49-F238E27FC236}">
              <a16:creationId xmlns:a16="http://schemas.microsoft.com/office/drawing/2014/main" id="{00000000-0008-0000-0D00-00007A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79" name="Straight Connector 378">
          <a:extLst>
            <a:ext uri="{FF2B5EF4-FFF2-40B4-BE49-F238E27FC236}">
              <a16:creationId xmlns:a16="http://schemas.microsoft.com/office/drawing/2014/main" id="{00000000-0008-0000-0D00-00007B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80" name="Straight Connector 379">
          <a:extLst>
            <a:ext uri="{FF2B5EF4-FFF2-40B4-BE49-F238E27FC236}">
              <a16:creationId xmlns:a16="http://schemas.microsoft.com/office/drawing/2014/main" id="{00000000-0008-0000-0D00-00007C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81" name="Straight Connector 380">
          <a:extLst>
            <a:ext uri="{FF2B5EF4-FFF2-40B4-BE49-F238E27FC236}">
              <a16:creationId xmlns:a16="http://schemas.microsoft.com/office/drawing/2014/main" id="{00000000-0008-0000-0D00-00007D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82" name="Straight Connector 381">
          <a:extLst>
            <a:ext uri="{FF2B5EF4-FFF2-40B4-BE49-F238E27FC236}">
              <a16:creationId xmlns:a16="http://schemas.microsoft.com/office/drawing/2014/main" id="{00000000-0008-0000-0D00-00007E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83" name="Straight Connector 382">
          <a:extLst>
            <a:ext uri="{FF2B5EF4-FFF2-40B4-BE49-F238E27FC236}">
              <a16:creationId xmlns:a16="http://schemas.microsoft.com/office/drawing/2014/main" id="{00000000-0008-0000-0D00-00007F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84" name="Straight Connector 383">
          <a:extLst>
            <a:ext uri="{FF2B5EF4-FFF2-40B4-BE49-F238E27FC236}">
              <a16:creationId xmlns:a16="http://schemas.microsoft.com/office/drawing/2014/main" id="{00000000-0008-0000-0D00-000080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85" name="Straight Connector 384">
          <a:extLst>
            <a:ext uri="{FF2B5EF4-FFF2-40B4-BE49-F238E27FC236}">
              <a16:creationId xmlns:a16="http://schemas.microsoft.com/office/drawing/2014/main" id="{00000000-0008-0000-0D00-000081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86" name="Straight Connector 385">
          <a:extLst>
            <a:ext uri="{FF2B5EF4-FFF2-40B4-BE49-F238E27FC236}">
              <a16:creationId xmlns:a16="http://schemas.microsoft.com/office/drawing/2014/main" id="{00000000-0008-0000-0D00-000082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87" name="Straight Connector 386">
          <a:extLst>
            <a:ext uri="{FF2B5EF4-FFF2-40B4-BE49-F238E27FC236}">
              <a16:creationId xmlns:a16="http://schemas.microsoft.com/office/drawing/2014/main" id="{00000000-0008-0000-0D00-000083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88" name="Straight Connector 387">
          <a:extLst>
            <a:ext uri="{FF2B5EF4-FFF2-40B4-BE49-F238E27FC236}">
              <a16:creationId xmlns:a16="http://schemas.microsoft.com/office/drawing/2014/main" id="{00000000-0008-0000-0D00-000084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9" name="Straight Connector 388">
          <a:extLst>
            <a:ext uri="{FF2B5EF4-FFF2-40B4-BE49-F238E27FC236}">
              <a16:creationId xmlns:a16="http://schemas.microsoft.com/office/drawing/2014/main" id="{00000000-0008-0000-0D00-000085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0" name="Straight Connector 389">
          <a:extLst>
            <a:ext uri="{FF2B5EF4-FFF2-40B4-BE49-F238E27FC236}">
              <a16:creationId xmlns:a16="http://schemas.microsoft.com/office/drawing/2014/main" id="{00000000-0008-0000-0D00-000086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1" name="Straight Connector 390">
          <a:extLst>
            <a:ext uri="{FF2B5EF4-FFF2-40B4-BE49-F238E27FC236}">
              <a16:creationId xmlns:a16="http://schemas.microsoft.com/office/drawing/2014/main" id="{00000000-0008-0000-0D00-000087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2" name="Straight Connector 391">
          <a:extLst>
            <a:ext uri="{FF2B5EF4-FFF2-40B4-BE49-F238E27FC236}">
              <a16:creationId xmlns:a16="http://schemas.microsoft.com/office/drawing/2014/main" id="{00000000-0008-0000-0D00-000088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93" name="Straight Connector 392">
          <a:extLst>
            <a:ext uri="{FF2B5EF4-FFF2-40B4-BE49-F238E27FC236}">
              <a16:creationId xmlns:a16="http://schemas.microsoft.com/office/drawing/2014/main" id="{00000000-0008-0000-0D00-000089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4" name="Straight Connector 393">
          <a:extLst>
            <a:ext uri="{FF2B5EF4-FFF2-40B4-BE49-F238E27FC236}">
              <a16:creationId xmlns:a16="http://schemas.microsoft.com/office/drawing/2014/main" id="{00000000-0008-0000-0D00-00008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5" name="Straight Connector 394">
          <a:extLst>
            <a:ext uri="{FF2B5EF4-FFF2-40B4-BE49-F238E27FC236}">
              <a16:creationId xmlns:a16="http://schemas.microsoft.com/office/drawing/2014/main" id="{00000000-0008-0000-0D00-00008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6" name="Straight Connector 395">
          <a:extLst>
            <a:ext uri="{FF2B5EF4-FFF2-40B4-BE49-F238E27FC236}">
              <a16:creationId xmlns:a16="http://schemas.microsoft.com/office/drawing/2014/main" id="{00000000-0008-0000-0D00-00008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7" name="Straight Connector 396">
          <a:extLst>
            <a:ext uri="{FF2B5EF4-FFF2-40B4-BE49-F238E27FC236}">
              <a16:creationId xmlns:a16="http://schemas.microsoft.com/office/drawing/2014/main" id="{00000000-0008-0000-0D00-00008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8" name="Straight Connector 397">
          <a:extLst>
            <a:ext uri="{FF2B5EF4-FFF2-40B4-BE49-F238E27FC236}">
              <a16:creationId xmlns:a16="http://schemas.microsoft.com/office/drawing/2014/main" id="{00000000-0008-0000-0D00-00008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9" name="Straight Connector 398">
          <a:extLst>
            <a:ext uri="{FF2B5EF4-FFF2-40B4-BE49-F238E27FC236}">
              <a16:creationId xmlns:a16="http://schemas.microsoft.com/office/drawing/2014/main" id="{00000000-0008-0000-0D00-00008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0" name="Straight Connector 399">
          <a:extLst>
            <a:ext uri="{FF2B5EF4-FFF2-40B4-BE49-F238E27FC236}">
              <a16:creationId xmlns:a16="http://schemas.microsoft.com/office/drawing/2014/main" id="{00000000-0008-0000-0D00-00009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01" name="Straight Connector 400">
          <a:extLst>
            <a:ext uri="{FF2B5EF4-FFF2-40B4-BE49-F238E27FC236}">
              <a16:creationId xmlns:a16="http://schemas.microsoft.com/office/drawing/2014/main" id="{00000000-0008-0000-0D00-00009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02" name="Straight Connector 401">
          <a:extLst>
            <a:ext uri="{FF2B5EF4-FFF2-40B4-BE49-F238E27FC236}">
              <a16:creationId xmlns:a16="http://schemas.microsoft.com/office/drawing/2014/main" id="{00000000-0008-0000-0D00-000092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03" name="Straight Connector 402">
          <a:extLst>
            <a:ext uri="{FF2B5EF4-FFF2-40B4-BE49-F238E27FC236}">
              <a16:creationId xmlns:a16="http://schemas.microsoft.com/office/drawing/2014/main" id="{00000000-0008-0000-0D00-000093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04" name="Straight Connector 403">
          <a:extLst>
            <a:ext uri="{FF2B5EF4-FFF2-40B4-BE49-F238E27FC236}">
              <a16:creationId xmlns:a16="http://schemas.microsoft.com/office/drawing/2014/main" id="{00000000-0008-0000-0D00-000094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05" name="Straight Connector 404">
          <a:extLst>
            <a:ext uri="{FF2B5EF4-FFF2-40B4-BE49-F238E27FC236}">
              <a16:creationId xmlns:a16="http://schemas.microsoft.com/office/drawing/2014/main" id="{00000000-0008-0000-0D00-000095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06" name="Straight Connector 405">
          <a:extLst>
            <a:ext uri="{FF2B5EF4-FFF2-40B4-BE49-F238E27FC236}">
              <a16:creationId xmlns:a16="http://schemas.microsoft.com/office/drawing/2014/main" id="{00000000-0008-0000-0D00-000096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07" name="Straight Connector 406">
          <a:extLst>
            <a:ext uri="{FF2B5EF4-FFF2-40B4-BE49-F238E27FC236}">
              <a16:creationId xmlns:a16="http://schemas.microsoft.com/office/drawing/2014/main" id="{00000000-0008-0000-0D00-000097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08" name="Straight Connector 407">
          <a:extLst>
            <a:ext uri="{FF2B5EF4-FFF2-40B4-BE49-F238E27FC236}">
              <a16:creationId xmlns:a16="http://schemas.microsoft.com/office/drawing/2014/main" id="{00000000-0008-0000-0D00-000098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09" name="Straight Connector 408">
          <a:extLst>
            <a:ext uri="{FF2B5EF4-FFF2-40B4-BE49-F238E27FC236}">
              <a16:creationId xmlns:a16="http://schemas.microsoft.com/office/drawing/2014/main" id="{00000000-0008-0000-0D00-000099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410" name="Straight Connector 409">
          <a:extLst>
            <a:ext uri="{FF2B5EF4-FFF2-40B4-BE49-F238E27FC236}">
              <a16:creationId xmlns:a16="http://schemas.microsoft.com/office/drawing/2014/main" id="{00000000-0008-0000-0D00-00009A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411" name="Straight Connector 410">
          <a:extLst>
            <a:ext uri="{FF2B5EF4-FFF2-40B4-BE49-F238E27FC236}">
              <a16:creationId xmlns:a16="http://schemas.microsoft.com/office/drawing/2014/main" id="{00000000-0008-0000-0D00-00009B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412" name="Straight Connector 411">
          <a:extLst>
            <a:ext uri="{FF2B5EF4-FFF2-40B4-BE49-F238E27FC236}">
              <a16:creationId xmlns:a16="http://schemas.microsoft.com/office/drawing/2014/main" id="{00000000-0008-0000-0D00-00009C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413" name="Straight Connector 412">
          <a:extLst>
            <a:ext uri="{FF2B5EF4-FFF2-40B4-BE49-F238E27FC236}">
              <a16:creationId xmlns:a16="http://schemas.microsoft.com/office/drawing/2014/main" id="{00000000-0008-0000-0D00-00009D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414" name="Straight Connector 413">
          <a:extLst>
            <a:ext uri="{FF2B5EF4-FFF2-40B4-BE49-F238E27FC236}">
              <a16:creationId xmlns:a16="http://schemas.microsoft.com/office/drawing/2014/main" id="{00000000-0008-0000-0D00-00009E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415" name="Straight Connector 414">
          <a:extLst>
            <a:ext uri="{FF2B5EF4-FFF2-40B4-BE49-F238E27FC236}">
              <a16:creationId xmlns:a16="http://schemas.microsoft.com/office/drawing/2014/main" id="{00000000-0008-0000-0D00-00009F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416" name="Straight Connector 415">
          <a:extLst>
            <a:ext uri="{FF2B5EF4-FFF2-40B4-BE49-F238E27FC236}">
              <a16:creationId xmlns:a16="http://schemas.microsoft.com/office/drawing/2014/main" id="{00000000-0008-0000-0D00-0000A0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17" name="Straight Connector 416">
          <a:extLst>
            <a:ext uri="{FF2B5EF4-FFF2-40B4-BE49-F238E27FC236}">
              <a16:creationId xmlns:a16="http://schemas.microsoft.com/office/drawing/2014/main" id="{00000000-0008-0000-0D00-0000A1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18" name="Straight Connector 417">
          <a:extLst>
            <a:ext uri="{FF2B5EF4-FFF2-40B4-BE49-F238E27FC236}">
              <a16:creationId xmlns:a16="http://schemas.microsoft.com/office/drawing/2014/main" id="{00000000-0008-0000-0D00-0000A2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19" name="Straight Connector 418">
          <a:extLst>
            <a:ext uri="{FF2B5EF4-FFF2-40B4-BE49-F238E27FC236}">
              <a16:creationId xmlns:a16="http://schemas.microsoft.com/office/drawing/2014/main" id="{00000000-0008-0000-0D00-0000A3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0" name="Straight Connector 419">
          <a:extLst>
            <a:ext uri="{FF2B5EF4-FFF2-40B4-BE49-F238E27FC236}">
              <a16:creationId xmlns:a16="http://schemas.microsoft.com/office/drawing/2014/main" id="{00000000-0008-0000-0D00-0000A4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421" name="Straight Connector 420">
          <a:extLst>
            <a:ext uri="{FF2B5EF4-FFF2-40B4-BE49-F238E27FC236}">
              <a16:creationId xmlns:a16="http://schemas.microsoft.com/office/drawing/2014/main" id="{00000000-0008-0000-0D00-0000A5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2" name="Straight Connector 421">
          <a:extLst>
            <a:ext uri="{FF2B5EF4-FFF2-40B4-BE49-F238E27FC236}">
              <a16:creationId xmlns:a16="http://schemas.microsoft.com/office/drawing/2014/main" id="{00000000-0008-0000-0D00-0000A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3" name="Straight Connector 422">
          <a:extLst>
            <a:ext uri="{FF2B5EF4-FFF2-40B4-BE49-F238E27FC236}">
              <a16:creationId xmlns:a16="http://schemas.microsoft.com/office/drawing/2014/main" id="{00000000-0008-0000-0D00-0000A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4" name="Straight Connector 423">
          <a:extLst>
            <a:ext uri="{FF2B5EF4-FFF2-40B4-BE49-F238E27FC236}">
              <a16:creationId xmlns:a16="http://schemas.microsoft.com/office/drawing/2014/main" id="{00000000-0008-0000-0D00-0000A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5" name="Straight Connector 424">
          <a:extLst>
            <a:ext uri="{FF2B5EF4-FFF2-40B4-BE49-F238E27FC236}">
              <a16:creationId xmlns:a16="http://schemas.microsoft.com/office/drawing/2014/main" id="{00000000-0008-0000-0D00-0000A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6" name="Straight Connector 425">
          <a:extLst>
            <a:ext uri="{FF2B5EF4-FFF2-40B4-BE49-F238E27FC236}">
              <a16:creationId xmlns:a16="http://schemas.microsoft.com/office/drawing/2014/main" id="{00000000-0008-0000-0D00-0000A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7" name="Straight Connector 426">
          <a:extLst>
            <a:ext uri="{FF2B5EF4-FFF2-40B4-BE49-F238E27FC236}">
              <a16:creationId xmlns:a16="http://schemas.microsoft.com/office/drawing/2014/main" id="{00000000-0008-0000-0D00-0000A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8" name="Straight Connector 427">
          <a:extLst>
            <a:ext uri="{FF2B5EF4-FFF2-40B4-BE49-F238E27FC236}">
              <a16:creationId xmlns:a16="http://schemas.microsoft.com/office/drawing/2014/main" id="{00000000-0008-0000-0D00-0000A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9" name="Straight Connector 428">
          <a:extLst>
            <a:ext uri="{FF2B5EF4-FFF2-40B4-BE49-F238E27FC236}">
              <a16:creationId xmlns:a16="http://schemas.microsoft.com/office/drawing/2014/main" id="{00000000-0008-0000-0D00-0000A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30" name="Straight Connector 429">
          <a:extLst>
            <a:ext uri="{FF2B5EF4-FFF2-40B4-BE49-F238E27FC236}">
              <a16:creationId xmlns:a16="http://schemas.microsoft.com/office/drawing/2014/main" id="{00000000-0008-0000-0D00-0000AE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31" name="Straight Connector 430">
          <a:extLst>
            <a:ext uri="{FF2B5EF4-FFF2-40B4-BE49-F238E27FC236}">
              <a16:creationId xmlns:a16="http://schemas.microsoft.com/office/drawing/2014/main" id="{00000000-0008-0000-0D00-0000AF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32" name="Straight Connector 431">
          <a:extLst>
            <a:ext uri="{FF2B5EF4-FFF2-40B4-BE49-F238E27FC236}">
              <a16:creationId xmlns:a16="http://schemas.microsoft.com/office/drawing/2014/main" id="{00000000-0008-0000-0D00-0000B0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33" name="Straight Connector 432">
          <a:extLst>
            <a:ext uri="{FF2B5EF4-FFF2-40B4-BE49-F238E27FC236}">
              <a16:creationId xmlns:a16="http://schemas.microsoft.com/office/drawing/2014/main" id="{00000000-0008-0000-0D00-0000B1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00000000-0008-0000-0E00-000003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0E00-000004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0E00-000005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0E00-000006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0E00-000007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00000000-0008-0000-0E00-000008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0E00-000009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0E00-00000A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00000000-0008-0000-0E00-00000B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0E00-00000C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00000000-0008-0000-0E00-00000D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0E00-00000E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id="{00000000-0008-0000-0E00-00000F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00000000-0008-0000-0E00-000010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0E00-000011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E00-00001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0E00-00001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0E00-00001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0E00-00001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00000000-0008-0000-0E00-00001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0E00-00001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>
          <a:extLst>
            <a:ext uri="{FF2B5EF4-FFF2-40B4-BE49-F238E27FC236}">
              <a16:creationId xmlns:a16="http://schemas.microsoft.com/office/drawing/2014/main" id="{00000000-0008-0000-0E00-00001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id="{00000000-0008-0000-0E00-00001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id="{00000000-0008-0000-0E00-00001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id="{00000000-0008-0000-0E00-00001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id="{00000000-0008-0000-0E00-00001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id="{00000000-0008-0000-0E00-00001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" name="Straight Connector 29">
          <a:extLst>
            <a:ext uri="{FF2B5EF4-FFF2-40B4-BE49-F238E27FC236}">
              <a16:creationId xmlns:a16="http://schemas.microsoft.com/office/drawing/2014/main" id="{00000000-0008-0000-0E00-00001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" name="Straight Connector 30">
          <a:extLst>
            <a:ext uri="{FF2B5EF4-FFF2-40B4-BE49-F238E27FC236}">
              <a16:creationId xmlns:a16="http://schemas.microsoft.com/office/drawing/2014/main" id="{00000000-0008-0000-0E00-00001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" name="Straight Connector 31">
          <a:extLst>
            <a:ext uri="{FF2B5EF4-FFF2-40B4-BE49-F238E27FC236}">
              <a16:creationId xmlns:a16="http://schemas.microsoft.com/office/drawing/2014/main" id="{00000000-0008-0000-0E00-00002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" name="Straight Connector 32">
          <a:extLst>
            <a:ext uri="{FF2B5EF4-FFF2-40B4-BE49-F238E27FC236}">
              <a16:creationId xmlns:a16="http://schemas.microsoft.com/office/drawing/2014/main" id="{00000000-0008-0000-0E00-00002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" name="Straight Connector 33">
          <a:extLst>
            <a:ext uri="{FF2B5EF4-FFF2-40B4-BE49-F238E27FC236}">
              <a16:creationId xmlns:a16="http://schemas.microsoft.com/office/drawing/2014/main" id="{00000000-0008-0000-0E00-00002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" name="Straight Connector 34">
          <a:extLst>
            <a:ext uri="{FF2B5EF4-FFF2-40B4-BE49-F238E27FC236}">
              <a16:creationId xmlns:a16="http://schemas.microsoft.com/office/drawing/2014/main" id="{00000000-0008-0000-0E00-00002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" name="Straight Connector 35">
          <a:extLst>
            <a:ext uri="{FF2B5EF4-FFF2-40B4-BE49-F238E27FC236}">
              <a16:creationId xmlns:a16="http://schemas.microsoft.com/office/drawing/2014/main" id="{00000000-0008-0000-0E00-00002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" name="Straight Connector 36">
          <a:extLst>
            <a:ext uri="{FF2B5EF4-FFF2-40B4-BE49-F238E27FC236}">
              <a16:creationId xmlns:a16="http://schemas.microsoft.com/office/drawing/2014/main" id="{00000000-0008-0000-0E00-00002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" name="Straight Connector 37">
          <a:extLst>
            <a:ext uri="{FF2B5EF4-FFF2-40B4-BE49-F238E27FC236}">
              <a16:creationId xmlns:a16="http://schemas.microsoft.com/office/drawing/2014/main" id="{00000000-0008-0000-0E00-00002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" name="Straight Connector 38">
          <a:extLst>
            <a:ext uri="{FF2B5EF4-FFF2-40B4-BE49-F238E27FC236}">
              <a16:creationId xmlns:a16="http://schemas.microsoft.com/office/drawing/2014/main" id="{00000000-0008-0000-0E00-00002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" name="Straight Connector 39">
          <a:extLst>
            <a:ext uri="{FF2B5EF4-FFF2-40B4-BE49-F238E27FC236}">
              <a16:creationId xmlns:a16="http://schemas.microsoft.com/office/drawing/2014/main" id="{00000000-0008-0000-0E00-00002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1" name="Straight Connector 40">
          <a:extLst>
            <a:ext uri="{FF2B5EF4-FFF2-40B4-BE49-F238E27FC236}">
              <a16:creationId xmlns:a16="http://schemas.microsoft.com/office/drawing/2014/main" id="{00000000-0008-0000-0E00-00002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" name="Straight Connector 41">
          <a:extLst>
            <a:ext uri="{FF2B5EF4-FFF2-40B4-BE49-F238E27FC236}">
              <a16:creationId xmlns:a16="http://schemas.microsoft.com/office/drawing/2014/main" id="{00000000-0008-0000-0E00-00002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3" name="Straight Connector 42">
          <a:extLst>
            <a:ext uri="{FF2B5EF4-FFF2-40B4-BE49-F238E27FC236}">
              <a16:creationId xmlns:a16="http://schemas.microsoft.com/office/drawing/2014/main" id="{00000000-0008-0000-0E00-00002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4" name="Straight Connector 43">
          <a:extLst>
            <a:ext uri="{FF2B5EF4-FFF2-40B4-BE49-F238E27FC236}">
              <a16:creationId xmlns:a16="http://schemas.microsoft.com/office/drawing/2014/main" id="{00000000-0008-0000-0E00-00002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" name="Straight Connector 44">
          <a:extLst>
            <a:ext uri="{FF2B5EF4-FFF2-40B4-BE49-F238E27FC236}">
              <a16:creationId xmlns:a16="http://schemas.microsoft.com/office/drawing/2014/main" id="{00000000-0008-0000-0E00-00002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6" name="Straight Connector 45">
          <a:extLst>
            <a:ext uri="{FF2B5EF4-FFF2-40B4-BE49-F238E27FC236}">
              <a16:creationId xmlns:a16="http://schemas.microsoft.com/office/drawing/2014/main" id="{00000000-0008-0000-0E00-00002E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7" name="Straight Connector 46">
          <a:extLst>
            <a:ext uri="{FF2B5EF4-FFF2-40B4-BE49-F238E27FC236}">
              <a16:creationId xmlns:a16="http://schemas.microsoft.com/office/drawing/2014/main" id="{00000000-0008-0000-0E00-00002F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8" name="Straight Connector 47">
          <a:extLst>
            <a:ext uri="{FF2B5EF4-FFF2-40B4-BE49-F238E27FC236}">
              <a16:creationId xmlns:a16="http://schemas.microsoft.com/office/drawing/2014/main" id="{00000000-0008-0000-0E00-000030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9" name="Straight Connector 48">
          <a:extLst>
            <a:ext uri="{FF2B5EF4-FFF2-40B4-BE49-F238E27FC236}">
              <a16:creationId xmlns:a16="http://schemas.microsoft.com/office/drawing/2014/main" id="{00000000-0008-0000-0E00-000031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50" name="Straight Connector 49">
          <a:extLst>
            <a:ext uri="{FF2B5EF4-FFF2-40B4-BE49-F238E27FC236}">
              <a16:creationId xmlns:a16="http://schemas.microsoft.com/office/drawing/2014/main" id="{00000000-0008-0000-0E00-000032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51" name="Straight Connector 50">
          <a:extLst>
            <a:ext uri="{FF2B5EF4-FFF2-40B4-BE49-F238E27FC236}">
              <a16:creationId xmlns:a16="http://schemas.microsoft.com/office/drawing/2014/main" id="{00000000-0008-0000-0E00-000033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52" name="Straight Connector 51">
          <a:extLst>
            <a:ext uri="{FF2B5EF4-FFF2-40B4-BE49-F238E27FC236}">
              <a16:creationId xmlns:a16="http://schemas.microsoft.com/office/drawing/2014/main" id="{00000000-0008-0000-0E00-000034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53" name="Straight Connector 52">
          <a:extLst>
            <a:ext uri="{FF2B5EF4-FFF2-40B4-BE49-F238E27FC236}">
              <a16:creationId xmlns:a16="http://schemas.microsoft.com/office/drawing/2014/main" id="{00000000-0008-0000-0E00-000035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54" name="Straight Connector 53">
          <a:extLst>
            <a:ext uri="{FF2B5EF4-FFF2-40B4-BE49-F238E27FC236}">
              <a16:creationId xmlns:a16="http://schemas.microsoft.com/office/drawing/2014/main" id="{00000000-0008-0000-0E00-000036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55" name="Straight Connector 54">
          <a:extLst>
            <a:ext uri="{FF2B5EF4-FFF2-40B4-BE49-F238E27FC236}">
              <a16:creationId xmlns:a16="http://schemas.microsoft.com/office/drawing/2014/main" id="{00000000-0008-0000-0E00-000037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56" name="Straight Connector 55">
          <a:extLst>
            <a:ext uri="{FF2B5EF4-FFF2-40B4-BE49-F238E27FC236}">
              <a16:creationId xmlns:a16="http://schemas.microsoft.com/office/drawing/2014/main" id="{00000000-0008-0000-0E00-000038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57" name="Straight Connector 56">
          <a:extLst>
            <a:ext uri="{FF2B5EF4-FFF2-40B4-BE49-F238E27FC236}">
              <a16:creationId xmlns:a16="http://schemas.microsoft.com/office/drawing/2014/main" id="{00000000-0008-0000-0E00-000039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58" name="Straight Connector 57">
          <a:extLst>
            <a:ext uri="{FF2B5EF4-FFF2-40B4-BE49-F238E27FC236}">
              <a16:creationId xmlns:a16="http://schemas.microsoft.com/office/drawing/2014/main" id="{00000000-0008-0000-0E00-00003A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59" name="Straight Connector 58">
          <a:extLst>
            <a:ext uri="{FF2B5EF4-FFF2-40B4-BE49-F238E27FC236}">
              <a16:creationId xmlns:a16="http://schemas.microsoft.com/office/drawing/2014/main" id="{00000000-0008-0000-0E00-00003B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0" name="Straight Connector 59">
          <a:extLst>
            <a:ext uri="{FF2B5EF4-FFF2-40B4-BE49-F238E27FC236}">
              <a16:creationId xmlns:a16="http://schemas.microsoft.com/office/drawing/2014/main" id="{00000000-0008-0000-0E00-00003C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61" name="Straight Connector 60">
          <a:extLst>
            <a:ext uri="{FF2B5EF4-FFF2-40B4-BE49-F238E27FC236}">
              <a16:creationId xmlns:a16="http://schemas.microsoft.com/office/drawing/2014/main" id="{00000000-0008-0000-0E00-00003D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2" name="Straight Connector 61">
          <a:extLst>
            <a:ext uri="{FF2B5EF4-FFF2-40B4-BE49-F238E27FC236}">
              <a16:creationId xmlns:a16="http://schemas.microsoft.com/office/drawing/2014/main" id="{00000000-0008-0000-0E00-00003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3" name="Straight Connector 62">
          <a:extLst>
            <a:ext uri="{FF2B5EF4-FFF2-40B4-BE49-F238E27FC236}">
              <a16:creationId xmlns:a16="http://schemas.microsoft.com/office/drawing/2014/main" id="{00000000-0008-0000-0E00-00003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4" name="Straight Connector 63">
          <a:extLst>
            <a:ext uri="{FF2B5EF4-FFF2-40B4-BE49-F238E27FC236}">
              <a16:creationId xmlns:a16="http://schemas.microsoft.com/office/drawing/2014/main" id="{00000000-0008-0000-0E00-00004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5" name="Straight Connector 64">
          <a:extLst>
            <a:ext uri="{FF2B5EF4-FFF2-40B4-BE49-F238E27FC236}">
              <a16:creationId xmlns:a16="http://schemas.microsoft.com/office/drawing/2014/main" id="{00000000-0008-0000-0E00-00004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6" name="Straight Connector 65">
          <a:extLst>
            <a:ext uri="{FF2B5EF4-FFF2-40B4-BE49-F238E27FC236}">
              <a16:creationId xmlns:a16="http://schemas.microsoft.com/office/drawing/2014/main" id="{00000000-0008-0000-0E00-00004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7" name="Straight Connector 66">
          <a:extLst>
            <a:ext uri="{FF2B5EF4-FFF2-40B4-BE49-F238E27FC236}">
              <a16:creationId xmlns:a16="http://schemas.microsoft.com/office/drawing/2014/main" id="{00000000-0008-0000-0E00-00004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8" name="Straight Connector 67">
          <a:extLst>
            <a:ext uri="{FF2B5EF4-FFF2-40B4-BE49-F238E27FC236}">
              <a16:creationId xmlns:a16="http://schemas.microsoft.com/office/drawing/2014/main" id="{00000000-0008-0000-0E00-00004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9" name="Straight Connector 68">
          <a:extLst>
            <a:ext uri="{FF2B5EF4-FFF2-40B4-BE49-F238E27FC236}">
              <a16:creationId xmlns:a16="http://schemas.microsoft.com/office/drawing/2014/main" id="{00000000-0008-0000-0E00-00004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0" name="Straight Connector 69">
          <a:extLst>
            <a:ext uri="{FF2B5EF4-FFF2-40B4-BE49-F238E27FC236}">
              <a16:creationId xmlns:a16="http://schemas.microsoft.com/office/drawing/2014/main" id="{00000000-0008-0000-0E00-00004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1" name="Straight Connector 70">
          <a:extLst>
            <a:ext uri="{FF2B5EF4-FFF2-40B4-BE49-F238E27FC236}">
              <a16:creationId xmlns:a16="http://schemas.microsoft.com/office/drawing/2014/main" id="{00000000-0008-0000-0E00-00004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2" name="Straight Connector 71">
          <a:extLst>
            <a:ext uri="{FF2B5EF4-FFF2-40B4-BE49-F238E27FC236}">
              <a16:creationId xmlns:a16="http://schemas.microsoft.com/office/drawing/2014/main" id="{00000000-0008-0000-0E00-00004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3" name="Straight Connector 72">
          <a:extLst>
            <a:ext uri="{FF2B5EF4-FFF2-40B4-BE49-F238E27FC236}">
              <a16:creationId xmlns:a16="http://schemas.microsoft.com/office/drawing/2014/main" id="{00000000-0008-0000-0E00-00004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4" name="Straight Connector 73">
          <a:extLst>
            <a:ext uri="{FF2B5EF4-FFF2-40B4-BE49-F238E27FC236}">
              <a16:creationId xmlns:a16="http://schemas.microsoft.com/office/drawing/2014/main" id="{00000000-0008-0000-0E00-00004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5" name="Straight Connector 74">
          <a:extLst>
            <a:ext uri="{FF2B5EF4-FFF2-40B4-BE49-F238E27FC236}">
              <a16:creationId xmlns:a16="http://schemas.microsoft.com/office/drawing/2014/main" id="{00000000-0008-0000-0E00-00004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6" name="Straight Connector 75">
          <a:extLst>
            <a:ext uri="{FF2B5EF4-FFF2-40B4-BE49-F238E27FC236}">
              <a16:creationId xmlns:a16="http://schemas.microsoft.com/office/drawing/2014/main" id="{00000000-0008-0000-0E00-00004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7" name="Straight Connector 76">
          <a:extLst>
            <a:ext uri="{FF2B5EF4-FFF2-40B4-BE49-F238E27FC236}">
              <a16:creationId xmlns:a16="http://schemas.microsoft.com/office/drawing/2014/main" id="{00000000-0008-0000-0E00-00004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8" name="Straight Connector 77">
          <a:extLst>
            <a:ext uri="{FF2B5EF4-FFF2-40B4-BE49-F238E27FC236}">
              <a16:creationId xmlns:a16="http://schemas.microsoft.com/office/drawing/2014/main" id="{00000000-0008-0000-0E00-00004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9" name="Straight Connector 78">
          <a:extLst>
            <a:ext uri="{FF2B5EF4-FFF2-40B4-BE49-F238E27FC236}">
              <a16:creationId xmlns:a16="http://schemas.microsoft.com/office/drawing/2014/main" id="{00000000-0008-0000-0E00-00004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0" name="Straight Connector 79">
          <a:extLst>
            <a:ext uri="{FF2B5EF4-FFF2-40B4-BE49-F238E27FC236}">
              <a16:creationId xmlns:a16="http://schemas.microsoft.com/office/drawing/2014/main" id="{00000000-0008-0000-0E00-00005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1" name="Straight Connector 80">
          <a:extLst>
            <a:ext uri="{FF2B5EF4-FFF2-40B4-BE49-F238E27FC236}">
              <a16:creationId xmlns:a16="http://schemas.microsoft.com/office/drawing/2014/main" id="{00000000-0008-0000-0E00-00005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2" name="Straight Connector 81">
          <a:extLst>
            <a:ext uri="{FF2B5EF4-FFF2-40B4-BE49-F238E27FC236}">
              <a16:creationId xmlns:a16="http://schemas.microsoft.com/office/drawing/2014/main" id="{00000000-0008-0000-0E00-00005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3" name="Straight Connector 82">
          <a:extLst>
            <a:ext uri="{FF2B5EF4-FFF2-40B4-BE49-F238E27FC236}">
              <a16:creationId xmlns:a16="http://schemas.microsoft.com/office/drawing/2014/main" id="{00000000-0008-0000-0E00-00005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4" name="Straight Connector 83">
          <a:extLst>
            <a:ext uri="{FF2B5EF4-FFF2-40B4-BE49-F238E27FC236}">
              <a16:creationId xmlns:a16="http://schemas.microsoft.com/office/drawing/2014/main" id="{00000000-0008-0000-0E00-00005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5" name="Straight Connector 84">
          <a:extLst>
            <a:ext uri="{FF2B5EF4-FFF2-40B4-BE49-F238E27FC236}">
              <a16:creationId xmlns:a16="http://schemas.microsoft.com/office/drawing/2014/main" id="{00000000-0008-0000-0E00-00005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6" name="Straight Connector 85">
          <a:extLst>
            <a:ext uri="{FF2B5EF4-FFF2-40B4-BE49-F238E27FC236}">
              <a16:creationId xmlns:a16="http://schemas.microsoft.com/office/drawing/2014/main" id="{00000000-0008-0000-0E00-00005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7" name="Straight Connector 86">
          <a:extLst>
            <a:ext uri="{FF2B5EF4-FFF2-40B4-BE49-F238E27FC236}">
              <a16:creationId xmlns:a16="http://schemas.microsoft.com/office/drawing/2014/main" id="{00000000-0008-0000-0E00-00005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8" name="Straight Connector 87">
          <a:extLst>
            <a:ext uri="{FF2B5EF4-FFF2-40B4-BE49-F238E27FC236}">
              <a16:creationId xmlns:a16="http://schemas.microsoft.com/office/drawing/2014/main" id="{00000000-0008-0000-0E00-00005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9" name="Straight Connector 88">
          <a:extLst>
            <a:ext uri="{FF2B5EF4-FFF2-40B4-BE49-F238E27FC236}">
              <a16:creationId xmlns:a16="http://schemas.microsoft.com/office/drawing/2014/main" id="{00000000-0008-0000-0E00-00005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90" name="Straight Connector 89">
          <a:extLst>
            <a:ext uri="{FF2B5EF4-FFF2-40B4-BE49-F238E27FC236}">
              <a16:creationId xmlns:a16="http://schemas.microsoft.com/office/drawing/2014/main" id="{00000000-0008-0000-0E00-00005A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91" name="Straight Connector 90">
          <a:extLst>
            <a:ext uri="{FF2B5EF4-FFF2-40B4-BE49-F238E27FC236}">
              <a16:creationId xmlns:a16="http://schemas.microsoft.com/office/drawing/2014/main" id="{00000000-0008-0000-0E00-00005B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92" name="Straight Connector 91">
          <a:extLst>
            <a:ext uri="{FF2B5EF4-FFF2-40B4-BE49-F238E27FC236}">
              <a16:creationId xmlns:a16="http://schemas.microsoft.com/office/drawing/2014/main" id="{00000000-0008-0000-0E00-00005C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93" name="Straight Connector 92">
          <a:extLst>
            <a:ext uri="{FF2B5EF4-FFF2-40B4-BE49-F238E27FC236}">
              <a16:creationId xmlns:a16="http://schemas.microsoft.com/office/drawing/2014/main" id="{00000000-0008-0000-0E00-00005D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94" name="Straight Connector 93">
          <a:extLst>
            <a:ext uri="{FF2B5EF4-FFF2-40B4-BE49-F238E27FC236}">
              <a16:creationId xmlns:a16="http://schemas.microsoft.com/office/drawing/2014/main" id="{00000000-0008-0000-0E00-00005E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95" name="Straight Connector 94">
          <a:extLst>
            <a:ext uri="{FF2B5EF4-FFF2-40B4-BE49-F238E27FC236}">
              <a16:creationId xmlns:a16="http://schemas.microsoft.com/office/drawing/2014/main" id="{00000000-0008-0000-0E00-00005F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96" name="Straight Connector 95">
          <a:extLst>
            <a:ext uri="{FF2B5EF4-FFF2-40B4-BE49-F238E27FC236}">
              <a16:creationId xmlns:a16="http://schemas.microsoft.com/office/drawing/2014/main" id="{00000000-0008-0000-0E00-000060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7" name="Straight Connector 96">
          <a:extLst>
            <a:ext uri="{FF2B5EF4-FFF2-40B4-BE49-F238E27FC236}">
              <a16:creationId xmlns:a16="http://schemas.microsoft.com/office/drawing/2014/main" id="{00000000-0008-0000-0E00-000061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98" name="Straight Connector 97">
          <a:extLst>
            <a:ext uri="{FF2B5EF4-FFF2-40B4-BE49-F238E27FC236}">
              <a16:creationId xmlns:a16="http://schemas.microsoft.com/office/drawing/2014/main" id="{00000000-0008-0000-0E00-000062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99" name="Straight Connector 98">
          <a:extLst>
            <a:ext uri="{FF2B5EF4-FFF2-40B4-BE49-F238E27FC236}">
              <a16:creationId xmlns:a16="http://schemas.microsoft.com/office/drawing/2014/main" id="{00000000-0008-0000-0E00-000063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00" name="Straight Connector 99">
          <a:extLst>
            <a:ext uri="{FF2B5EF4-FFF2-40B4-BE49-F238E27FC236}">
              <a16:creationId xmlns:a16="http://schemas.microsoft.com/office/drawing/2014/main" id="{00000000-0008-0000-0E00-000064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1" name="Straight Connector 100">
          <a:extLst>
            <a:ext uri="{FF2B5EF4-FFF2-40B4-BE49-F238E27FC236}">
              <a16:creationId xmlns:a16="http://schemas.microsoft.com/office/drawing/2014/main" id="{00000000-0008-0000-0E00-000065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2" name="Straight Connector 101">
          <a:extLst>
            <a:ext uri="{FF2B5EF4-FFF2-40B4-BE49-F238E27FC236}">
              <a16:creationId xmlns:a16="http://schemas.microsoft.com/office/drawing/2014/main" id="{00000000-0008-0000-0E00-000066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3" name="Straight Connector 102">
          <a:extLst>
            <a:ext uri="{FF2B5EF4-FFF2-40B4-BE49-F238E27FC236}">
              <a16:creationId xmlns:a16="http://schemas.microsoft.com/office/drawing/2014/main" id="{00000000-0008-0000-0E00-000067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4" name="Straight Connector 103">
          <a:extLst>
            <a:ext uri="{FF2B5EF4-FFF2-40B4-BE49-F238E27FC236}">
              <a16:creationId xmlns:a16="http://schemas.microsoft.com/office/drawing/2014/main" id="{00000000-0008-0000-0E00-000068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05" name="Straight Connector 104">
          <a:extLst>
            <a:ext uri="{FF2B5EF4-FFF2-40B4-BE49-F238E27FC236}">
              <a16:creationId xmlns:a16="http://schemas.microsoft.com/office/drawing/2014/main" id="{00000000-0008-0000-0E00-000069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6" name="Straight Connector 105">
          <a:extLst>
            <a:ext uri="{FF2B5EF4-FFF2-40B4-BE49-F238E27FC236}">
              <a16:creationId xmlns:a16="http://schemas.microsoft.com/office/drawing/2014/main" id="{00000000-0008-0000-0E00-00006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7" name="Straight Connector 106">
          <a:extLst>
            <a:ext uri="{FF2B5EF4-FFF2-40B4-BE49-F238E27FC236}">
              <a16:creationId xmlns:a16="http://schemas.microsoft.com/office/drawing/2014/main" id="{00000000-0008-0000-0E00-00006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8" name="Straight Connector 107">
          <a:extLst>
            <a:ext uri="{FF2B5EF4-FFF2-40B4-BE49-F238E27FC236}">
              <a16:creationId xmlns:a16="http://schemas.microsoft.com/office/drawing/2014/main" id="{00000000-0008-0000-0E00-00006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9" name="Straight Connector 108">
          <a:extLst>
            <a:ext uri="{FF2B5EF4-FFF2-40B4-BE49-F238E27FC236}">
              <a16:creationId xmlns:a16="http://schemas.microsoft.com/office/drawing/2014/main" id="{00000000-0008-0000-0E00-00006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0" name="Straight Connector 109">
          <a:extLst>
            <a:ext uri="{FF2B5EF4-FFF2-40B4-BE49-F238E27FC236}">
              <a16:creationId xmlns:a16="http://schemas.microsoft.com/office/drawing/2014/main" id="{00000000-0008-0000-0E00-00006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1" name="Straight Connector 110">
          <a:extLst>
            <a:ext uri="{FF2B5EF4-FFF2-40B4-BE49-F238E27FC236}">
              <a16:creationId xmlns:a16="http://schemas.microsoft.com/office/drawing/2014/main" id="{00000000-0008-0000-0E00-00006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2" name="Straight Connector 111">
          <a:extLst>
            <a:ext uri="{FF2B5EF4-FFF2-40B4-BE49-F238E27FC236}">
              <a16:creationId xmlns:a16="http://schemas.microsoft.com/office/drawing/2014/main" id="{00000000-0008-0000-0E00-00007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3" name="Straight Connector 112">
          <a:extLst>
            <a:ext uri="{FF2B5EF4-FFF2-40B4-BE49-F238E27FC236}">
              <a16:creationId xmlns:a16="http://schemas.microsoft.com/office/drawing/2014/main" id="{00000000-0008-0000-0E00-00007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4" name="Straight Connector 113">
          <a:extLst>
            <a:ext uri="{FF2B5EF4-FFF2-40B4-BE49-F238E27FC236}">
              <a16:creationId xmlns:a16="http://schemas.microsoft.com/office/drawing/2014/main" id="{00000000-0008-0000-0E00-00007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5" name="Straight Connector 114">
          <a:extLst>
            <a:ext uri="{FF2B5EF4-FFF2-40B4-BE49-F238E27FC236}">
              <a16:creationId xmlns:a16="http://schemas.microsoft.com/office/drawing/2014/main" id="{00000000-0008-0000-0E00-00007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6" name="Straight Connector 115">
          <a:extLst>
            <a:ext uri="{FF2B5EF4-FFF2-40B4-BE49-F238E27FC236}">
              <a16:creationId xmlns:a16="http://schemas.microsoft.com/office/drawing/2014/main" id="{00000000-0008-0000-0E00-00007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7" name="Straight Connector 116">
          <a:extLst>
            <a:ext uri="{FF2B5EF4-FFF2-40B4-BE49-F238E27FC236}">
              <a16:creationId xmlns:a16="http://schemas.microsoft.com/office/drawing/2014/main" id="{00000000-0008-0000-0E00-00007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8" name="Straight Connector 117">
          <a:extLst>
            <a:ext uri="{FF2B5EF4-FFF2-40B4-BE49-F238E27FC236}">
              <a16:creationId xmlns:a16="http://schemas.microsoft.com/office/drawing/2014/main" id="{00000000-0008-0000-0E00-00007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9" name="Straight Connector 118">
          <a:extLst>
            <a:ext uri="{FF2B5EF4-FFF2-40B4-BE49-F238E27FC236}">
              <a16:creationId xmlns:a16="http://schemas.microsoft.com/office/drawing/2014/main" id="{00000000-0008-0000-0E00-00007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0" name="Straight Connector 119">
          <a:extLst>
            <a:ext uri="{FF2B5EF4-FFF2-40B4-BE49-F238E27FC236}">
              <a16:creationId xmlns:a16="http://schemas.microsoft.com/office/drawing/2014/main" id="{00000000-0008-0000-0E00-00007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1" name="Straight Connector 120">
          <a:extLst>
            <a:ext uri="{FF2B5EF4-FFF2-40B4-BE49-F238E27FC236}">
              <a16:creationId xmlns:a16="http://schemas.microsoft.com/office/drawing/2014/main" id="{00000000-0008-0000-0E00-00007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2" name="Straight Connector 121">
          <a:extLst>
            <a:ext uri="{FF2B5EF4-FFF2-40B4-BE49-F238E27FC236}">
              <a16:creationId xmlns:a16="http://schemas.microsoft.com/office/drawing/2014/main" id="{00000000-0008-0000-0E00-00007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3" name="Straight Connector 122">
          <a:extLst>
            <a:ext uri="{FF2B5EF4-FFF2-40B4-BE49-F238E27FC236}">
              <a16:creationId xmlns:a16="http://schemas.microsoft.com/office/drawing/2014/main" id="{00000000-0008-0000-0E00-00007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4" name="Straight Connector 123">
          <a:extLst>
            <a:ext uri="{FF2B5EF4-FFF2-40B4-BE49-F238E27FC236}">
              <a16:creationId xmlns:a16="http://schemas.microsoft.com/office/drawing/2014/main" id="{00000000-0008-0000-0E00-00007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5" name="Straight Connector 124">
          <a:extLst>
            <a:ext uri="{FF2B5EF4-FFF2-40B4-BE49-F238E27FC236}">
              <a16:creationId xmlns:a16="http://schemas.microsoft.com/office/drawing/2014/main" id="{00000000-0008-0000-0E00-00007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6" name="Straight Connector 125">
          <a:extLst>
            <a:ext uri="{FF2B5EF4-FFF2-40B4-BE49-F238E27FC236}">
              <a16:creationId xmlns:a16="http://schemas.microsoft.com/office/drawing/2014/main" id="{00000000-0008-0000-0E00-00007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7" name="Straight Connector 126">
          <a:extLst>
            <a:ext uri="{FF2B5EF4-FFF2-40B4-BE49-F238E27FC236}">
              <a16:creationId xmlns:a16="http://schemas.microsoft.com/office/drawing/2014/main" id="{00000000-0008-0000-0E00-00007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8" name="Straight Connector 127">
          <a:extLst>
            <a:ext uri="{FF2B5EF4-FFF2-40B4-BE49-F238E27FC236}">
              <a16:creationId xmlns:a16="http://schemas.microsoft.com/office/drawing/2014/main" id="{00000000-0008-0000-0E00-00008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9" name="Straight Connector 128">
          <a:extLst>
            <a:ext uri="{FF2B5EF4-FFF2-40B4-BE49-F238E27FC236}">
              <a16:creationId xmlns:a16="http://schemas.microsoft.com/office/drawing/2014/main" id="{00000000-0008-0000-0E00-00008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0" name="Straight Connector 129">
          <a:extLst>
            <a:ext uri="{FF2B5EF4-FFF2-40B4-BE49-F238E27FC236}">
              <a16:creationId xmlns:a16="http://schemas.microsoft.com/office/drawing/2014/main" id="{00000000-0008-0000-0E00-00008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31" name="Straight Connector 130">
          <a:extLst>
            <a:ext uri="{FF2B5EF4-FFF2-40B4-BE49-F238E27FC236}">
              <a16:creationId xmlns:a16="http://schemas.microsoft.com/office/drawing/2014/main" id="{00000000-0008-0000-0E00-00008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32" name="Straight Connector 131">
          <a:extLst>
            <a:ext uri="{FF2B5EF4-FFF2-40B4-BE49-F238E27FC236}">
              <a16:creationId xmlns:a16="http://schemas.microsoft.com/office/drawing/2014/main" id="{00000000-0008-0000-0E00-00008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33" name="Straight Connector 132">
          <a:extLst>
            <a:ext uri="{FF2B5EF4-FFF2-40B4-BE49-F238E27FC236}">
              <a16:creationId xmlns:a16="http://schemas.microsoft.com/office/drawing/2014/main" id="{00000000-0008-0000-0E00-00008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34" name="Straight Connector 133">
          <a:extLst>
            <a:ext uri="{FF2B5EF4-FFF2-40B4-BE49-F238E27FC236}">
              <a16:creationId xmlns:a16="http://schemas.microsoft.com/office/drawing/2014/main" id="{00000000-0008-0000-0E00-000086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35" name="Straight Connector 134">
          <a:extLst>
            <a:ext uri="{FF2B5EF4-FFF2-40B4-BE49-F238E27FC236}">
              <a16:creationId xmlns:a16="http://schemas.microsoft.com/office/drawing/2014/main" id="{00000000-0008-0000-0E00-000087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36" name="Straight Connector 135">
          <a:extLst>
            <a:ext uri="{FF2B5EF4-FFF2-40B4-BE49-F238E27FC236}">
              <a16:creationId xmlns:a16="http://schemas.microsoft.com/office/drawing/2014/main" id="{00000000-0008-0000-0E00-000088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37" name="Straight Connector 136">
          <a:extLst>
            <a:ext uri="{FF2B5EF4-FFF2-40B4-BE49-F238E27FC236}">
              <a16:creationId xmlns:a16="http://schemas.microsoft.com/office/drawing/2014/main" id="{00000000-0008-0000-0E00-000089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38" name="Straight Connector 137">
          <a:extLst>
            <a:ext uri="{FF2B5EF4-FFF2-40B4-BE49-F238E27FC236}">
              <a16:creationId xmlns:a16="http://schemas.microsoft.com/office/drawing/2014/main" id="{00000000-0008-0000-0E00-00008A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39" name="Straight Connector 138">
          <a:extLst>
            <a:ext uri="{FF2B5EF4-FFF2-40B4-BE49-F238E27FC236}">
              <a16:creationId xmlns:a16="http://schemas.microsoft.com/office/drawing/2014/main" id="{00000000-0008-0000-0E00-00008B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40" name="Straight Connector 139">
          <a:extLst>
            <a:ext uri="{FF2B5EF4-FFF2-40B4-BE49-F238E27FC236}">
              <a16:creationId xmlns:a16="http://schemas.microsoft.com/office/drawing/2014/main" id="{00000000-0008-0000-0E00-00008C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41" name="Straight Connector 140">
          <a:extLst>
            <a:ext uri="{FF2B5EF4-FFF2-40B4-BE49-F238E27FC236}">
              <a16:creationId xmlns:a16="http://schemas.microsoft.com/office/drawing/2014/main" id="{00000000-0008-0000-0E00-00008D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42" name="Straight Connector 141">
          <a:extLst>
            <a:ext uri="{FF2B5EF4-FFF2-40B4-BE49-F238E27FC236}">
              <a16:creationId xmlns:a16="http://schemas.microsoft.com/office/drawing/2014/main" id="{00000000-0008-0000-0E00-00008E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43" name="Straight Connector 142">
          <a:extLst>
            <a:ext uri="{FF2B5EF4-FFF2-40B4-BE49-F238E27FC236}">
              <a16:creationId xmlns:a16="http://schemas.microsoft.com/office/drawing/2014/main" id="{00000000-0008-0000-0E00-00008F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44" name="Straight Connector 143">
          <a:extLst>
            <a:ext uri="{FF2B5EF4-FFF2-40B4-BE49-F238E27FC236}">
              <a16:creationId xmlns:a16="http://schemas.microsoft.com/office/drawing/2014/main" id="{00000000-0008-0000-0E00-000090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5" name="Straight Connector 144">
          <a:extLst>
            <a:ext uri="{FF2B5EF4-FFF2-40B4-BE49-F238E27FC236}">
              <a16:creationId xmlns:a16="http://schemas.microsoft.com/office/drawing/2014/main" id="{00000000-0008-0000-0E00-000091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6" name="Straight Connector 145">
          <a:extLst>
            <a:ext uri="{FF2B5EF4-FFF2-40B4-BE49-F238E27FC236}">
              <a16:creationId xmlns:a16="http://schemas.microsoft.com/office/drawing/2014/main" id="{00000000-0008-0000-0E00-000092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7" name="Straight Connector 146">
          <a:extLst>
            <a:ext uri="{FF2B5EF4-FFF2-40B4-BE49-F238E27FC236}">
              <a16:creationId xmlns:a16="http://schemas.microsoft.com/office/drawing/2014/main" id="{00000000-0008-0000-0E00-000093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8" name="Straight Connector 147">
          <a:extLst>
            <a:ext uri="{FF2B5EF4-FFF2-40B4-BE49-F238E27FC236}">
              <a16:creationId xmlns:a16="http://schemas.microsoft.com/office/drawing/2014/main" id="{00000000-0008-0000-0E00-000094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49" name="Straight Connector 148">
          <a:extLst>
            <a:ext uri="{FF2B5EF4-FFF2-40B4-BE49-F238E27FC236}">
              <a16:creationId xmlns:a16="http://schemas.microsoft.com/office/drawing/2014/main" id="{00000000-0008-0000-0E00-000095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0" name="Straight Connector 149">
          <a:extLst>
            <a:ext uri="{FF2B5EF4-FFF2-40B4-BE49-F238E27FC236}">
              <a16:creationId xmlns:a16="http://schemas.microsoft.com/office/drawing/2014/main" id="{00000000-0008-0000-0E00-00009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1" name="Straight Connector 150">
          <a:extLst>
            <a:ext uri="{FF2B5EF4-FFF2-40B4-BE49-F238E27FC236}">
              <a16:creationId xmlns:a16="http://schemas.microsoft.com/office/drawing/2014/main" id="{00000000-0008-0000-0E00-00009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2" name="Straight Connector 151">
          <a:extLst>
            <a:ext uri="{FF2B5EF4-FFF2-40B4-BE49-F238E27FC236}">
              <a16:creationId xmlns:a16="http://schemas.microsoft.com/office/drawing/2014/main" id="{00000000-0008-0000-0E00-00009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3" name="Straight Connector 152">
          <a:extLst>
            <a:ext uri="{FF2B5EF4-FFF2-40B4-BE49-F238E27FC236}">
              <a16:creationId xmlns:a16="http://schemas.microsoft.com/office/drawing/2014/main" id="{00000000-0008-0000-0E00-00009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4" name="Straight Connector 153">
          <a:extLst>
            <a:ext uri="{FF2B5EF4-FFF2-40B4-BE49-F238E27FC236}">
              <a16:creationId xmlns:a16="http://schemas.microsoft.com/office/drawing/2014/main" id="{00000000-0008-0000-0E00-00009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5" name="Straight Connector 154">
          <a:extLst>
            <a:ext uri="{FF2B5EF4-FFF2-40B4-BE49-F238E27FC236}">
              <a16:creationId xmlns:a16="http://schemas.microsoft.com/office/drawing/2014/main" id="{00000000-0008-0000-0E00-00009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6" name="Straight Connector 155">
          <a:extLst>
            <a:ext uri="{FF2B5EF4-FFF2-40B4-BE49-F238E27FC236}">
              <a16:creationId xmlns:a16="http://schemas.microsoft.com/office/drawing/2014/main" id="{00000000-0008-0000-0E00-00009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7" name="Straight Connector 156">
          <a:extLst>
            <a:ext uri="{FF2B5EF4-FFF2-40B4-BE49-F238E27FC236}">
              <a16:creationId xmlns:a16="http://schemas.microsoft.com/office/drawing/2014/main" id="{00000000-0008-0000-0E00-00009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58" name="Straight Connector 157">
          <a:extLst>
            <a:ext uri="{FF2B5EF4-FFF2-40B4-BE49-F238E27FC236}">
              <a16:creationId xmlns:a16="http://schemas.microsoft.com/office/drawing/2014/main" id="{00000000-0008-0000-0E00-00009E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59" name="Straight Connector 158">
          <a:extLst>
            <a:ext uri="{FF2B5EF4-FFF2-40B4-BE49-F238E27FC236}">
              <a16:creationId xmlns:a16="http://schemas.microsoft.com/office/drawing/2014/main" id="{00000000-0008-0000-0E00-00009F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60" name="Straight Connector 159">
          <a:extLst>
            <a:ext uri="{FF2B5EF4-FFF2-40B4-BE49-F238E27FC236}">
              <a16:creationId xmlns:a16="http://schemas.microsoft.com/office/drawing/2014/main" id="{00000000-0008-0000-0E00-0000A0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61" name="Straight Connector 160">
          <a:extLst>
            <a:ext uri="{FF2B5EF4-FFF2-40B4-BE49-F238E27FC236}">
              <a16:creationId xmlns:a16="http://schemas.microsoft.com/office/drawing/2014/main" id="{00000000-0008-0000-0E00-0000A1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62" name="Straight Connector 161">
          <a:extLst>
            <a:ext uri="{FF2B5EF4-FFF2-40B4-BE49-F238E27FC236}">
              <a16:creationId xmlns:a16="http://schemas.microsoft.com/office/drawing/2014/main" id="{00000000-0008-0000-0E00-0000A2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63" name="Straight Connector 162">
          <a:extLst>
            <a:ext uri="{FF2B5EF4-FFF2-40B4-BE49-F238E27FC236}">
              <a16:creationId xmlns:a16="http://schemas.microsoft.com/office/drawing/2014/main" id="{00000000-0008-0000-0E00-0000A3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64" name="Straight Connector 163">
          <a:extLst>
            <a:ext uri="{FF2B5EF4-FFF2-40B4-BE49-F238E27FC236}">
              <a16:creationId xmlns:a16="http://schemas.microsoft.com/office/drawing/2014/main" id="{00000000-0008-0000-0E00-0000A4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65" name="Straight Connector 164">
          <a:extLst>
            <a:ext uri="{FF2B5EF4-FFF2-40B4-BE49-F238E27FC236}">
              <a16:creationId xmlns:a16="http://schemas.microsoft.com/office/drawing/2014/main" id="{00000000-0008-0000-0E00-0000A5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66" name="Straight Connector 165">
          <a:extLst>
            <a:ext uri="{FF2B5EF4-FFF2-40B4-BE49-F238E27FC236}">
              <a16:creationId xmlns:a16="http://schemas.microsoft.com/office/drawing/2014/main" id="{00000000-0008-0000-0E00-0000A6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67" name="Straight Connector 166">
          <a:extLst>
            <a:ext uri="{FF2B5EF4-FFF2-40B4-BE49-F238E27FC236}">
              <a16:creationId xmlns:a16="http://schemas.microsoft.com/office/drawing/2014/main" id="{00000000-0008-0000-0E00-0000A7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68" name="Straight Connector 167">
          <a:extLst>
            <a:ext uri="{FF2B5EF4-FFF2-40B4-BE49-F238E27FC236}">
              <a16:creationId xmlns:a16="http://schemas.microsoft.com/office/drawing/2014/main" id="{00000000-0008-0000-0E00-0000A8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69" name="Straight Connector 168">
          <a:extLst>
            <a:ext uri="{FF2B5EF4-FFF2-40B4-BE49-F238E27FC236}">
              <a16:creationId xmlns:a16="http://schemas.microsoft.com/office/drawing/2014/main" id="{00000000-0008-0000-0E00-0000A9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70" name="Straight Connector 169">
          <a:extLst>
            <a:ext uri="{FF2B5EF4-FFF2-40B4-BE49-F238E27FC236}">
              <a16:creationId xmlns:a16="http://schemas.microsoft.com/office/drawing/2014/main" id="{00000000-0008-0000-0E00-0000AA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71" name="Straight Connector 170">
          <a:extLst>
            <a:ext uri="{FF2B5EF4-FFF2-40B4-BE49-F238E27FC236}">
              <a16:creationId xmlns:a16="http://schemas.microsoft.com/office/drawing/2014/main" id="{00000000-0008-0000-0E00-0000AB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72" name="Straight Connector 171">
          <a:extLst>
            <a:ext uri="{FF2B5EF4-FFF2-40B4-BE49-F238E27FC236}">
              <a16:creationId xmlns:a16="http://schemas.microsoft.com/office/drawing/2014/main" id="{00000000-0008-0000-0E00-0000AC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3" name="Straight Connector 172">
          <a:extLst>
            <a:ext uri="{FF2B5EF4-FFF2-40B4-BE49-F238E27FC236}">
              <a16:creationId xmlns:a16="http://schemas.microsoft.com/office/drawing/2014/main" id="{00000000-0008-0000-0E00-0000AD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4" name="Straight Connector 173">
          <a:extLst>
            <a:ext uri="{FF2B5EF4-FFF2-40B4-BE49-F238E27FC236}">
              <a16:creationId xmlns:a16="http://schemas.microsoft.com/office/drawing/2014/main" id="{00000000-0008-0000-0E00-0000AE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75" name="Straight Connector 174">
          <a:extLst>
            <a:ext uri="{FF2B5EF4-FFF2-40B4-BE49-F238E27FC236}">
              <a16:creationId xmlns:a16="http://schemas.microsoft.com/office/drawing/2014/main" id="{00000000-0008-0000-0E00-0000AF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76" name="Straight Connector 175">
          <a:extLst>
            <a:ext uri="{FF2B5EF4-FFF2-40B4-BE49-F238E27FC236}">
              <a16:creationId xmlns:a16="http://schemas.microsoft.com/office/drawing/2014/main" id="{00000000-0008-0000-0E00-0000B0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7" name="Straight Connector 176">
          <a:extLst>
            <a:ext uri="{FF2B5EF4-FFF2-40B4-BE49-F238E27FC236}">
              <a16:creationId xmlns:a16="http://schemas.microsoft.com/office/drawing/2014/main" id="{00000000-0008-0000-0E00-0000B1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8" name="Straight Connector 177">
          <a:extLst>
            <a:ext uri="{FF2B5EF4-FFF2-40B4-BE49-F238E27FC236}">
              <a16:creationId xmlns:a16="http://schemas.microsoft.com/office/drawing/2014/main" id="{00000000-0008-0000-0E00-0000B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9" name="Straight Connector 178">
          <a:extLst>
            <a:ext uri="{FF2B5EF4-FFF2-40B4-BE49-F238E27FC236}">
              <a16:creationId xmlns:a16="http://schemas.microsoft.com/office/drawing/2014/main" id="{00000000-0008-0000-0E00-0000B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0" name="Straight Connector 179">
          <a:extLst>
            <a:ext uri="{FF2B5EF4-FFF2-40B4-BE49-F238E27FC236}">
              <a16:creationId xmlns:a16="http://schemas.microsoft.com/office/drawing/2014/main" id="{00000000-0008-0000-0E00-0000B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1" name="Straight Connector 180">
          <a:extLst>
            <a:ext uri="{FF2B5EF4-FFF2-40B4-BE49-F238E27FC236}">
              <a16:creationId xmlns:a16="http://schemas.microsoft.com/office/drawing/2014/main" id="{00000000-0008-0000-0E00-0000B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2" name="Straight Connector 181">
          <a:extLst>
            <a:ext uri="{FF2B5EF4-FFF2-40B4-BE49-F238E27FC236}">
              <a16:creationId xmlns:a16="http://schemas.microsoft.com/office/drawing/2014/main" id="{00000000-0008-0000-0E00-0000B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3" name="Straight Connector 182">
          <a:extLst>
            <a:ext uri="{FF2B5EF4-FFF2-40B4-BE49-F238E27FC236}">
              <a16:creationId xmlns:a16="http://schemas.microsoft.com/office/drawing/2014/main" id="{00000000-0008-0000-0E00-0000B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4" name="Straight Connector 183">
          <a:extLst>
            <a:ext uri="{FF2B5EF4-FFF2-40B4-BE49-F238E27FC236}">
              <a16:creationId xmlns:a16="http://schemas.microsoft.com/office/drawing/2014/main" id="{00000000-0008-0000-0E00-0000B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5" name="Straight Connector 184">
          <a:extLst>
            <a:ext uri="{FF2B5EF4-FFF2-40B4-BE49-F238E27FC236}">
              <a16:creationId xmlns:a16="http://schemas.microsoft.com/office/drawing/2014/main" id="{00000000-0008-0000-0E00-0000B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6" name="Straight Connector 185">
          <a:extLst>
            <a:ext uri="{FF2B5EF4-FFF2-40B4-BE49-F238E27FC236}">
              <a16:creationId xmlns:a16="http://schemas.microsoft.com/office/drawing/2014/main" id="{00000000-0008-0000-0E00-0000B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7" name="Straight Connector 186">
          <a:extLst>
            <a:ext uri="{FF2B5EF4-FFF2-40B4-BE49-F238E27FC236}">
              <a16:creationId xmlns:a16="http://schemas.microsoft.com/office/drawing/2014/main" id="{00000000-0008-0000-0E00-0000B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8" name="Straight Connector 187">
          <a:extLst>
            <a:ext uri="{FF2B5EF4-FFF2-40B4-BE49-F238E27FC236}">
              <a16:creationId xmlns:a16="http://schemas.microsoft.com/office/drawing/2014/main" id="{00000000-0008-0000-0E00-0000B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9" name="Straight Connector 188">
          <a:extLst>
            <a:ext uri="{FF2B5EF4-FFF2-40B4-BE49-F238E27FC236}">
              <a16:creationId xmlns:a16="http://schemas.microsoft.com/office/drawing/2014/main" id="{00000000-0008-0000-0E00-0000B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0" name="Straight Connector 189">
          <a:extLst>
            <a:ext uri="{FF2B5EF4-FFF2-40B4-BE49-F238E27FC236}">
              <a16:creationId xmlns:a16="http://schemas.microsoft.com/office/drawing/2014/main" id="{00000000-0008-0000-0E00-0000B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1" name="Straight Connector 190">
          <a:extLst>
            <a:ext uri="{FF2B5EF4-FFF2-40B4-BE49-F238E27FC236}">
              <a16:creationId xmlns:a16="http://schemas.microsoft.com/office/drawing/2014/main" id="{00000000-0008-0000-0E00-0000B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2" name="Straight Connector 191">
          <a:extLst>
            <a:ext uri="{FF2B5EF4-FFF2-40B4-BE49-F238E27FC236}">
              <a16:creationId xmlns:a16="http://schemas.microsoft.com/office/drawing/2014/main" id="{00000000-0008-0000-0E00-0000C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3" name="Straight Connector 192">
          <a:extLst>
            <a:ext uri="{FF2B5EF4-FFF2-40B4-BE49-F238E27FC236}">
              <a16:creationId xmlns:a16="http://schemas.microsoft.com/office/drawing/2014/main" id="{00000000-0008-0000-0E00-0000C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4" name="Straight Connector 193">
          <a:extLst>
            <a:ext uri="{FF2B5EF4-FFF2-40B4-BE49-F238E27FC236}">
              <a16:creationId xmlns:a16="http://schemas.microsoft.com/office/drawing/2014/main" id="{00000000-0008-0000-0E00-0000C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5" name="Straight Connector 194">
          <a:extLst>
            <a:ext uri="{FF2B5EF4-FFF2-40B4-BE49-F238E27FC236}">
              <a16:creationId xmlns:a16="http://schemas.microsoft.com/office/drawing/2014/main" id="{00000000-0008-0000-0E00-0000C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6" name="Straight Connector 195">
          <a:extLst>
            <a:ext uri="{FF2B5EF4-FFF2-40B4-BE49-F238E27FC236}">
              <a16:creationId xmlns:a16="http://schemas.microsoft.com/office/drawing/2014/main" id="{00000000-0008-0000-0E00-0000C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7" name="Straight Connector 196">
          <a:extLst>
            <a:ext uri="{FF2B5EF4-FFF2-40B4-BE49-F238E27FC236}">
              <a16:creationId xmlns:a16="http://schemas.microsoft.com/office/drawing/2014/main" id="{00000000-0008-0000-0E00-0000C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8" name="Straight Connector 197">
          <a:extLst>
            <a:ext uri="{FF2B5EF4-FFF2-40B4-BE49-F238E27FC236}">
              <a16:creationId xmlns:a16="http://schemas.microsoft.com/office/drawing/2014/main" id="{00000000-0008-0000-0E00-0000C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9" name="Straight Connector 198">
          <a:extLst>
            <a:ext uri="{FF2B5EF4-FFF2-40B4-BE49-F238E27FC236}">
              <a16:creationId xmlns:a16="http://schemas.microsoft.com/office/drawing/2014/main" id="{00000000-0008-0000-0E00-0000C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0" name="Straight Connector 199">
          <a:extLst>
            <a:ext uri="{FF2B5EF4-FFF2-40B4-BE49-F238E27FC236}">
              <a16:creationId xmlns:a16="http://schemas.microsoft.com/office/drawing/2014/main" id="{00000000-0008-0000-0E00-0000C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1" name="Straight Connector 200">
          <a:extLst>
            <a:ext uri="{FF2B5EF4-FFF2-40B4-BE49-F238E27FC236}">
              <a16:creationId xmlns:a16="http://schemas.microsoft.com/office/drawing/2014/main" id="{00000000-0008-0000-0E00-0000C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02" name="Straight Connector 201">
          <a:extLst>
            <a:ext uri="{FF2B5EF4-FFF2-40B4-BE49-F238E27FC236}">
              <a16:creationId xmlns:a16="http://schemas.microsoft.com/office/drawing/2014/main" id="{00000000-0008-0000-0E00-0000C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3" name="Straight Connector 202">
          <a:extLst>
            <a:ext uri="{FF2B5EF4-FFF2-40B4-BE49-F238E27FC236}">
              <a16:creationId xmlns:a16="http://schemas.microsoft.com/office/drawing/2014/main" id="{00000000-0008-0000-0E00-0000C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4" name="Straight Connector 203">
          <a:extLst>
            <a:ext uri="{FF2B5EF4-FFF2-40B4-BE49-F238E27FC236}">
              <a16:creationId xmlns:a16="http://schemas.microsoft.com/office/drawing/2014/main" id="{00000000-0008-0000-0E00-0000C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5" name="Straight Connector 204">
          <a:extLst>
            <a:ext uri="{FF2B5EF4-FFF2-40B4-BE49-F238E27FC236}">
              <a16:creationId xmlns:a16="http://schemas.microsoft.com/office/drawing/2014/main" id="{00000000-0008-0000-0E00-0000C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06" name="Straight Connector 205">
          <a:extLst>
            <a:ext uri="{FF2B5EF4-FFF2-40B4-BE49-F238E27FC236}">
              <a16:creationId xmlns:a16="http://schemas.microsoft.com/office/drawing/2014/main" id="{00000000-0008-0000-0E00-0000CE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07" name="Straight Connector 206">
          <a:extLst>
            <a:ext uri="{FF2B5EF4-FFF2-40B4-BE49-F238E27FC236}">
              <a16:creationId xmlns:a16="http://schemas.microsoft.com/office/drawing/2014/main" id="{00000000-0008-0000-0E00-0000CF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08" name="Straight Connector 207">
          <a:extLst>
            <a:ext uri="{FF2B5EF4-FFF2-40B4-BE49-F238E27FC236}">
              <a16:creationId xmlns:a16="http://schemas.microsoft.com/office/drawing/2014/main" id="{00000000-0008-0000-0E00-0000D0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09" name="Straight Connector 208">
          <a:extLst>
            <a:ext uri="{FF2B5EF4-FFF2-40B4-BE49-F238E27FC236}">
              <a16:creationId xmlns:a16="http://schemas.microsoft.com/office/drawing/2014/main" id="{00000000-0008-0000-0E00-0000D1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10" name="Straight Connector 209">
          <a:extLst>
            <a:ext uri="{FF2B5EF4-FFF2-40B4-BE49-F238E27FC236}">
              <a16:creationId xmlns:a16="http://schemas.microsoft.com/office/drawing/2014/main" id="{00000000-0008-0000-0E00-0000D2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11" name="Straight Connector 210">
          <a:extLst>
            <a:ext uri="{FF2B5EF4-FFF2-40B4-BE49-F238E27FC236}">
              <a16:creationId xmlns:a16="http://schemas.microsoft.com/office/drawing/2014/main" id="{00000000-0008-0000-0E00-0000D3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12" name="Straight Connector 211">
          <a:extLst>
            <a:ext uri="{FF2B5EF4-FFF2-40B4-BE49-F238E27FC236}">
              <a16:creationId xmlns:a16="http://schemas.microsoft.com/office/drawing/2014/main" id="{00000000-0008-0000-0E00-0000D4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13" name="Straight Connector 212">
          <a:extLst>
            <a:ext uri="{FF2B5EF4-FFF2-40B4-BE49-F238E27FC236}">
              <a16:creationId xmlns:a16="http://schemas.microsoft.com/office/drawing/2014/main" id="{00000000-0008-0000-0E00-0000D5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14" name="Straight Connector 213">
          <a:extLst>
            <a:ext uri="{FF2B5EF4-FFF2-40B4-BE49-F238E27FC236}">
              <a16:creationId xmlns:a16="http://schemas.microsoft.com/office/drawing/2014/main" id="{00000000-0008-0000-0E00-0000D6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15" name="Straight Connector 214">
          <a:extLst>
            <a:ext uri="{FF2B5EF4-FFF2-40B4-BE49-F238E27FC236}">
              <a16:creationId xmlns:a16="http://schemas.microsoft.com/office/drawing/2014/main" id="{00000000-0008-0000-0E00-0000D7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16" name="Straight Connector 215">
          <a:extLst>
            <a:ext uri="{FF2B5EF4-FFF2-40B4-BE49-F238E27FC236}">
              <a16:creationId xmlns:a16="http://schemas.microsoft.com/office/drawing/2014/main" id="{00000000-0008-0000-0E00-0000D8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17" name="Straight Connector 216">
          <a:extLst>
            <a:ext uri="{FF2B5EF4-FFF2-40B4-BE49-F238E27FC236}">
              <a16:creationId xmlns:a16="http://schemas.microsoft.com/office/drawing/2014/main" id="{00000000-0008-0000-0E00-0000D9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18" name="Straight Connector 217">
          <a:extLst>
            <a:ext uri="{FF2B5EF4-FFF2-40B4-BE49-F238E27FC236}">
              <a16:creationId xmlns:a16="http://schemas.microsoft.com/office/drawing/2014/main" id="{00000000-0008-0000-0E00-0000DA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19" name="Straight Connector 218">
          <a:extLst>
            <a:ext uri="{FF2B5EF4-FFF2-40B4-BE49-F238E27FC236}">
              <a16:creationId xmlns:a16="http://schemas.microsoft.com/office/drawing/2014/main" id="{00000000-0008-0000-0E00-0000DB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0" name="Straight Connector 219">
          <a:extLst>
            <a:ext uri="{FF2B5EF4-FFF2-40B4-BE49-F238E27FC236}">
              <a16:creationId xmlns:a16="http://schemas.microsoft.com/office/drawing/2014/main" id="{00000000-0008-0000-0E00-0000DC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21" name="Straight Connector 220">
          <a:extLst>
            <a:ext uri="{FF2B5EF4-FFF2-40B4-BE49-F238E27FC236}">
              <a16:creationId xmlns:a16="http://schemas.microsoft.com/office/drawing/2014/main" id="{00000000-0008-0000-0E00-0000DD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2" name="Straight Connector 221">
          <a:extLst>
            <a:ext uri="{FF2B5EF4-FFF2-40B4-BE49-F238E27FC236}">
              <a16:creationId xmlns:a16="http://schemas.microsoft.com/office/drawing/2014/main" id="{00000000-0008-0000-0E00-0000D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3" name="Straight Connector 222">
          <a:extLst>
            <a:ext uri="{FF2B5EF4-FFF2-40B4-BE49-F238E27FC236}">
              <a16:creationId xmlns:a16="http://schemas.microsoft.com/office/drawing/2014/main" id="{00000000-0008-0000-0E00-0000D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4" name="Straight Connector 223">
          <a:extLst>
            <a:ext uri="{FF2B5EF4-FFF2-40B4-BE49-F238E27FC236}">
              <a16:creationId xmlns:a16="http://schemas.microsoft.com/office/drawing/2014/main" id="{00000000-0008-0000-0E00-0000E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5" name="Straight Connector 224">
          <a:extLst>
            <a:ext uri="{FF2B5EF4-FFF2-40B4-BE49-F238E27FC236}">
              <a16:creationId xmlns:a16="http://schemas.microsoft.com/office/drawing/2014/main" id="{00000000-0008-0000-0E00-0000E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6" name="Straight Connector 225">
          <a:extLst>
            <a:ext uri="{FF2B5EF4-FFF2-40B4-BE49-F238E27FC236}">
              <a16:creationId xmlns:a16="http://schemas.microsoft.com/office/drawing/2014/main" id="{00000000-0008-0000-0E00-0000E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7" name="Straight Connector 226">
          <a:extLst>
            <a:ext uri="{FF2B5EF4-FFF2-40B4-BE49-F238E27FC236}">
              <a16:creationId xmlns:a16="http://schemas.microsoft.com/office/drawing/2014/main" id="{00000000-0008-0000-0E00-0000E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8" name="Straight Connector 227">
          <a:extLst>
            <a:ext uri="{FF2B5EF4-FFF2-40B4-BE49-F238E27FC236}">
              <a16:creationId xmlns:a16="http://schemas.microsoft.com/office/drawing/2014/main" id="{00000000-0008-0000-0E00-0000E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9" name="Straight Connector 228">
          <a:extLst>
            <a:ext uri="{FF2B5EF4-FFF2-40B4-BE49-F238E27FC236}">
              <a16:creationId xmlns:a16="http://schemas.microsoft.com/office/drawing/2014/main" id="{00000000-0008-0000-0E00-0000E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0" name="Straight Connector 229">
          <a:extLst>
            <a:ext uri="{FF2B5EF4-FFF2-40B4-BE49-F238E27FC236}">
              <a16:creationId xmlns:a16="http://schemas.microsoft.com/office/drawing/2014/main" id="{00000000-0008-0000-0E00-0000E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1" name="Straight Connector 230">
          <a:extLst>
            <a:ext uri="{FF2B5EF4-FFF2-40B4-BE49-F238E27FC236}">
              <a16:creationId xmlns:a16="http://schemas.microsoft.com/office/drawing/2014/main" id="{00000000-0008-0000-0E00-0000E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2" name="Straight Connector 231">
          <a:extLst>
            <a:ext uri="{FF2B5EF4-FFF2-40B4-BE49-F238E27FC236}">
              <a16:creationId xmlns:a16="http://schemas.microsoft.com/office/drawing/2014/main" id="{00000000-0008-0000-0E00-0000E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3" name="Straight Connector 232">
          <a:extLst>
            <a:ext uri="{FF2B5EF4-FFF2-40B4-BE49-F238E27FC236}">
              <a16:creationId xmlns:a16="http://schemas.microsoft.com/office/drawing/2014/main" id="{00000000-0008-0000-0E00-0000E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4" name="Straight Connector 233">
          <a:extLst>
            <a:ext uri="{FF2B5EF4-FFF2-40B4-BE49-F238E27FC236}">
              <a16:creationId xmlns:a16="http://schemas.microsoft.com/office/drawing/2014/main" id="{00000000-0008-0000-0E00-0000E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5" name="Straight Connector 234">
          <a:extLst>
            <a:ext uri="{FF2B5EF4-FFF2-40B4-BE49-F238E27FC236}">
              <a16:creationId xmlns:a16="http://schemas.microsoft.com/office/drawing/2014/main" id="{00000000-0008-0000-0E00-0000E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6" name="Straight Connector 235">
          <a:extLst>
            <a:ext uri="{FF2B5EF4-FFF2-40B4-BE49-F238E27FC236}">
              <a16:creationId xmlns:a16="http://schemas.microsoft.com/office/drawing/2014/main" id="{00000000-0008-0000-0E00-0000E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7" name="Straight Connector 236">
          <a:extLst>
            <a:ext uri="{FF2B5EF4-FFF2-40B4-BE49-F238E27FC236}">
              <a16:creationId xmlns:a16="http://schemas.microsoft.com/office/drawing/2014/main" id="{00000000-0008-0000-0E00-0000E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8" name="Straight Connector 237">
          <a:extLst>
            <a:ext uri="{FF2B5EF4-FFF2-40B4-BE49-F238E27FC236}">
              <a16:creationId xmlns:a16="http://schemas.microsoft.com/office/drawing/2014/main" id="{00000000-0008-0000-0E00-0000E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9" name="Straight Connector 238">
          <a:extLst>
            <a:ext uri="{FF2B5EF4-FFF2-40B4-BE49-F238E27FC236}">
              <a16:creationId xmlns:a16="http://schemas.microsoft.com/office/drawing/2014/main" id="{00000000-0008-0000-0E00-0000E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0" name="Straight Connector 239">
          <a:extLst>
            <a:ext uri="{FF2B5EF4-FFF2-40B4-BE49-F238E27FC236}">
              <a16:creationId xmlns:a16="http://schemas.microsoft.com/office/drawing/2014/main" id="{00000000-0008-0000-0E00-0000F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1" name="Straight Connector 240">
          <a:extLst>
            <a:ext uri="{FF2B5EF4-FFF2-40B4-BE49-F238E27FC236}">
              <a16:creationId xmlns:a16="http://schemas.microsoft.com/office/drawing/2014/main" id="{00000000-0008-0000-0E00-0000F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2" name="Straight Connector 241">
          <a:extLst>
            <a:ext uri="{FF2B5EF4-FFF2-40B4-BE49-F238E27FC236}">
              <a16:creationId xmlns:a16="http://schemas.microsoft.com/office/drawing/2014/main" id="{00000000-0008-0000-0E00-0000F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3" name="Straight Connector 242">
          <a:extLst>
            <a:ext uri="{FF2B5EF4-FFF2-40B4-BE49-F238E27FC236}">
              <a16:creationId xmlns:a16="http://schemas.microsoft.com/office/drawing/2014/main" id="{00000000-0008-0000-0E00-0000F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4" name="Straight Connector 243">
          <a:extLst>
            <a:ext uri="{FF2B5EF4-FFF2-40B4-BE49-F238E27FC236}">
              <a16:creationId xmlns:a16="http://schemas.microsoft.com/office/drawing/2014/main" id="{00000000-0008-0000-0E00-0000F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5" name="Straight Connector 244">
          <a:extLst>
            <a:ext uri="{FF2B5EF4-FFF2-40B4-BE49-F238E27FC236}">
              <a16:creationId xmlns:a16="http://schemas.microsoft.com/office/drawing/2014/main" id="{00000000-0008-0000-0E00-0000F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6" name="Straight Connector 245">
          <a:extLst>
            <a:ext uri="{FF2B5EF4-FFF2-40B4-BE49-F238E27FC236}">
              <a16:creationId xmlns:a16="http://schemas.microsoft.com/office/drawing/2014/main" id="{00000000-0008-0000-0E00-0000F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7" name="Straight Connector 246">
          <a:extLst>
            <a:ext uri="{FF2B5EF4-FFF2-40B4-BE49-F238E27FC236}">
              <a16:creationId xmlns:a16="http://schemas.microsoft.com/office/drawing/2014/main" id="{00000000-0008-0000-0E00-0000F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8" name="Straight Connector 247">
          <a:extLst>
            <a:ext uri="{FF2B5EF4-FFF2-40B4-BE49-F238E27FC236}">
              <a16:creationId xmlns:a16="http://schemas.microsoft.com/office/drawing/2014/main" id="{00000000-0008-0000-0E00-0000F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9" name="Straight Connector 248">
          <a:extLst>
            <a:ext uri="{FF2B5EF4-FFF2-40B4-BE49-F238E27FC236}">
              <a16:creationId xmlns:a16="http://schemas.microsoft.com/office/drawing/2014/main" id="{00000000-0008-0000-0E00-0000F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50" name="Straight Connector 249">
          <a:extLst>
            <a:ext uri="{FF2B5EF4-FFF2-40B4-BE49-F238E27FC236}">
              <a16:creationId xmlns:a16="http://schemas.microsoft.com/office/drawing/2014/main" id="{00000000-0008-0000-0E00-0000FA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51" name="Straight Connector 250">
          <a:extLst>
            <a:ext uri="{FF2B5EF4-FFF2-40B4-BE49-F238E27FC236}">
              <a16:creationId xmlns:a16="http://schemas.microsoft.com/office/drawing/2014/main" id="{00000000-0008-0000-0E00-0000FB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52" name="Straight Connector 251">
          <a:extLst>
            <a:ext uri="{FF2B5EF4-FFF2-40B4-BE49-F238E27FC236}">
              <a16:creationId xmlns:a16="http://schemas.microsoft.com/office/drawing/2014/main" id="{00000000-0008-0000-0E00-0000FC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53" name="Straight Connector 252">
          <a:extLst>
            <a:ext uri="{FF2B5EF4-FFF2-40B4-BE49-F238E27FC236}">
              <a16:creationId xmlns:a16="http://schemas.microsoft.com/office/drawing/2014/main" id="{00000000-0008-0000-0E00-0000FD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54" name="Straight Connector 253">
          <a:extLst>
            <a:ext uri="{FF2B5EF4-FFF2-40B4-BE49-F238E27FC236}">
              <a16:creationId xmlns:a16="http://schemas.microsoft.com/office/drawing/2014/main" id="{00000000-0008-0000-0E00-0000FE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55" name="Straight Connector 254">
          <a:extLst>
            <a:ext uri="{FF2B5EF4-FFF2-40B4-BE49-F238E27FC236}">
              <a16:creationId xmlns:a16="http://schemas.microsoft.com/office/drawing/2014/main" id="{00000000-0008-0000-0E00-0000FF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56" name="Straight Connector 255">
          <a:extLst>
            <a:ext uri="{FF2B5EF4-FFF2-40B4-BE49-F238E27FC236}">
              <a16:creationId xmlns:a16="http://schemas.microsoft.com/office/drawing/2014/main" id="{00000000-0008-0000-0E00-000000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57" name="Straight Connector 256">
          <a:extLst>
            <a:ext uri="{FF2B5EF4-FFF2-40B4-BE49-F238E27FC236}">
              <a16:creationId xmlns:a16="http://schemas.microsoft.com/office/drawing/2014/main" id="{00000000-0008-0000-0E00-000001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58" name="Straight Connector 257">
          <a:extLst>
            <a:ext uri="{FF2B5EF4-FFF2-40B4-BE49-F238E27FC236}">
              <a16:creationId xmlns:a16="http://schemas.microsoft.com/office/drawing/2014/main" id="{00000000-0008-0000-0E00-000002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59" name="Straight Connector 258">
          <a:extLst>
            <a:ext uri="{FF2B5EF4-FFF2-40B4-BE49-F238E27FC236}">
              <a16:creationId xmlns:a16="http://schemas.microsoft.com/office/drawing/2014/main" id="{00000000-0008-0000-0E00-000003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60" name="Straight Connector 259">
          <a:extLst>
            <a:ext uri="{FF2B5EF4-FFF2-40B4-BE49-F238E27FC236}">
              <a16:creationId xmlns:a16="http://schemas.microsoft.com/office/drawing/2014/main" id="{00000000-0008-0000-0E00-000004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1" name="Straight Connector 260">
          <a:extLst>
            <a:ext uri="{FF2B5EF4-FFF2-40B4-BE49-F238E27FC236}">
              <a16:creationId xmlns:a16="http://schemas.microsoft.com/office/drawing/2014/main" id="{00000000-0008-0000-0E00-000005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2" name="Straight Connector 261">
          <a:extLst>
            <a:ext uri="{FF2B5EF4-FFF2-40B4-BE49-F238E27FC236}">
              <a16:creationId xmlns:a16="http://schemas.microsoft.com/office/drawing/2014/main" id="{00000000-0008-0000-0E00-000006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3" name="Straight Connector 262">
          <a:extLst>
            <a:ext uri="{FF2B5EF4-FFF2-40B4-BE49-F238E27FC236}">
              <a16:creationId xmlns:a16="http://schemas.microsoft.com/office/drawing/2014/main" id="{00000000-0008-0000-0E00-000007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4" name="Straight Connector 263">
          <a:extLst>
            <a:ext uri="{FF2B5EF4-FFF2-40B4-BE49-F238E27FC236}">
              <a16:creationId xmlns:a16="http://schemas.microsoft.com/office/drawing/2014/main" id="{00000000-0008-0000-0E00-000008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65" name="Straight Connector 264">
          <a:extLst>
            <a:ext uri="{FF2B5EF4-FFF2-40B4-BE49-F238E27FC236}">
              <a16:creationId xmlns:a16="http://schemas.microsoft.com/office/drawing/2014/main" id="{00000000-0008-0000-0E00-000009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6" name="Straight Connector 265">
          <a:extLst>
            <a:ext uri="{FF2B5EF4-FFF2-40B4-BE49-F238E27FC236}">
              <a16:creationId xmlns:a16="http://schemas.microsoft.com/office/drawing/2014/main" id="{00000000-0008-0000-0E00-00000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7" name="Straight Connector 266">
          <a:extLst>
            <a:ext uri="{FF2B5EF4-FFF2-40B4-BE49-F238E27FC236}">
              <a16:creationId xmlns:a16="http://schemas.microsoft.com/office/drawing/2014/main" id="{00000000-0008-0000-0E00-00000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8" name="Straight Connector 267">
          <a:extLst>
            <a:ext uri="{FF2B5EF4-FFF2-40B4-BE49-F238E27FC236}">
              <a16:creationId xmlns:a16="http://schemas.microsoft.com/office/drawing/2014/main" id="{00000000-0008-0000-0E00-00000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9" name="Straight Connector 268">
          <a:extLst>
            <a:ext uri="{FF2B5EF4-FFF2-40B4-BE49-F238E27FC236}">
              <a16:creationId xmlns:a16="http://schemas.microsoft.com/office/drawing/2014/main" id="{00000000-0008-0000-0E00-00000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70" name="Straight Connector 269">
          <a:extLst>
            <a:ext uri="{FF2B5EF4-FFF2-40B4-BE49-F238E27FC236}">
              <a16:creationId xmlns:a16="http://schemas.microsoft.com/office/drawing/2014/main" id="{00000000-0008-0000-0E00-00000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1" name="Straight Connector 270">
          <a:extLst>
            <a:ext uri="{FF2B5EF4-FFF2-40B4-BE49-F238E27FC236}">
              <a16:creationId xmlns:a16="http://schemas.microsoft.com/office/drawing/2014/main" id="{00000000-0008-0000-0E00-00000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72" name="Straight Connector 271">
          <a:extLst>
            <a:ext uri="{FF2B5EF4-FFF2-40B4-BE49-F238E27FC236}">
              <a16:creationId xmlns:a16="http://schemas.microsoft.com/office/drawing/2014/main" id="{00000000-0008-0000-0E00-00001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73" name="Straight Connector 272">
          <a:extLst>
            <a:ext uri="{FF2B5EF4-FFF2-40B4-BE49-F238E27FC236}">
              <a16:creationId xmlns:a16="http://schemas.microsoft.com/office/drawing/2014/main" id="{00000000-0008-0000-0E00-00001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74" name="Straight Connector 273">
          <a:extLst>
            <a:ext uri="{FF2B5EF4-FFF2-40B4-BE49-F238E27FC236}">
              <a16:creationId xmlns:a16="http://schemas.microsoft.com/office/drawing/2014/main" id="{00000000-0008-0000-0E00-000012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75" name="Straight Connector 274">
          <a:extLst>
            <a:ext uri="{FF2B5EF4-FFF2-40B4-BE49-F238E27FC236}">
              <a16:creationId xmlns:a16="http://schemas.microsoft.com/office/drawing/2014/main" id="{00000000-0008-0000-0E00-000013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76" name="Straight Connector 275">
          <a:extLst>
            <a:ext uri="{FF2B5EF4-FFF2-40B4-BE49-F238E27FC236}">
              <a16:creationId xmlns:a16="http://schemas.microsoft.com/office/drawing/2014/main" id="{00000000-0008-0000-0E00-000014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77" name="Straight Connector 276">
          <a:extLst>
            <a:ext uri="{FF2B5EF4-FFF2-40B4-BE49-F238E27FC236}">
              <a16:creationId xmlns:a16="http://schemas.microsoft.com/office/drawing/2014/main" id="{00000000-0008-0000-0E00-000015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78" name="Straight Connector 277">
          <a:extLst>
            <a:ext uri="{FF2B5EF4-FFF2-40B4-BE49-F238E27FC236}">
              <a16:creationId xmlns:a16="http://schemas.microsoft.com/office/drawing/2014/main" id="{00000000-0008-0000-0E00-000016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79" name="Straight Connector 278">
          <a:extLst>
            <a:ext uri="{FF2B5EF4-FFF2-40B4-BE49-F238E27FC236}">
              <a16:creationId xmlns:a16="http://schemas.microsoft.com/office/drawing/2014/main" id="{00000000-0008-0000-0E00-000017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80" name="Straight Connector 279">
          <a:extLst>
            <a:ext uri="{FF2B5EF4-FFF2-40B4-BE49-F238E27FC236}">
              <a16:creationId xmlns:a16="http://schemas.microsoft.com/office/drawing/2014/main" id="{00000000-0008-0000-0E00-000018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81" name="Straight Connector 280">
          <a:extLst>
            <a:ext uri="{FF2B5EF4-FFF2-40B4-BE49-F238E27FC236}">
              <a16:creationId xmlns:a16="http://schemas.microsoft.com/office/drawing/2014/main" id="{00000000-0008-0000-0E00-000019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82" name="Straight Connector 281">
          <a:extLst>
            <a:ext uri="{FF2B5EF4-FFF2-40B4-BE49-F238E27FC236}">
              <a16:creationId xmlns:a16="http://schemas.microsoft.com/office/drawing/2014/main" id="{00000000-0008-0000-0E00-00001A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83" name="Straight Connector 282">
          <a:extLst>
            <a:ext uri="{FF2B5EF4-FFF2-40B4-BE49-F238E27FC236}">
              <a16:creationId xmlns:a16="http://schemas.microsoft.com/office/drawing/2014/main" id="{00000000-0008-0000-0E00-00001B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84" name="Straight Connector 283">
          <a:extLst>
            <a:ext uri="{FF2B5EF4-FFF2-40B4-BE49-F238E27FC236}">
              <a16:creationId xmlns:a16="http://schemas.microsoft.com/office/drawing/2014/main" id="{00000000-0008-0000-0E00-00001C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85" name="Straight Connector 284">
          <a:extLst>
            <a:ext uri="{FF2B5EF4-FFF2-40B4-BE49-F238E27FC236}">
              <a16:creationId xmlns:a16="http://schemas.microsoft.com/office/drawing/2014/main" id="{00000000-0008-0000-0E00-00001D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86" name="Straight Connector 285">
          <a:extLst>
            <a:ext uri="{FF2B5EF4-FFF2-40B4-BE49-F238E27FC236}">
              <a16:creationId xmlns:a16="http://schemas.microsoft.com/office/drawing/2014/main" id="{00000000-0008-0000-0E00-00001E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87" name="Straight Connector 286">
          <a:extLst>
            <a:ext uri="{FF2B5EF4-FFF2-40B4-BE49-F238E27FC236}">
              <a16:creationId xmlns:a16="http://schemas.microsoft.com/office/drawing/2014/main" id="{00000000-0008-0000-0E00-00001F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88" name="Straight Connector 287">
          <a:extLst>
            <a:ext uri="{FF2B5EF4-FFF2-40B4-BE49-F238E27FC236}">
              <a16:creationId xmlns:a16="http://schemas.microsoft.com/office/drawing/2014/main" id="{00000000-0008-0000-0E00-000020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89" name="Straight Connector 288">
          <a:extLst>
            <a:ext uri="{FF2B5EF4-FFF2-40B4-BE49-F238E27FC236}">
              <a16:creationId xmlns:a16="http://schemas.microsoft.com/office/drawing/2014/main" id="{00000000-0008-0000-0E00-000021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0" name="Straight Connector 289">
          <a:extLst>
            <a:ext uri="{FF2B5EF4-FFF2-40B4-BE49-F238E27FC236}">
              <a16:creationId xmlns:a16="http://schemas.microsoft.com/office/drawing/2014/main" id="{00000000-0008-0000-0E00-000022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1" name="Straight Connector 290">
          <a:extLst>
            <a:ext uri="{FF2B5EF4-FFF2-40B4-BE49-F238E27FC236}">
              <a16:creationId xmlns:a16="http://schemas.microsoft.com/office/drawing/2014/main" id="{00000000-0008-0000-0E00-000023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2" name="Straight Connector 291">
          <a:extLst>
            <a:ext uri="{FF2B5EF4-FFF2-40B4-BE49-F238E27FC236}">
              <a16:creationId xmlns:a16="http://schemas.microsoft.com/office/drawing/2014/main" id="{00000000-0008-0000-0E00-000024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93" name="Straight Connector 292">
          <a:extLst>
            <a:ext uri="{FF2B5EF4-FFF2-40B4-BE49-F238E27FC236}">
              <a16:creationId xmlns:a16="http://schemas.microsoft.com/office/drawing/2014/main" id="{00000000-0008-0000-0E00-000025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4" name="Straight Connector 293">
          <a:extLst>
            <a:ext uri="{FF2B5EF4-FFF2-40B4-BE49-F238E27FC236}">
              <a16:creationId xmlns:a16="http://schemas.microsoft.com/office/drawing/2014/main" id="{00000000-0008-0000-0E00-00002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5" name="Straight Connector 294">
          <a:extLst>
            <a:ext uri="{FF2B5EF4-FFF2-40B4-BE49-F238E27FC236}">
              <a16:creationId xmlns:a16="http://schemas.microsoft.com/office/drawing/2014/main" id="{00000000-0008-0000-0E00-00002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6" name="Straight Connector 295">
          <a:extLst>
            <a:ext uri="{FF2B5EF4-FFF2-40B4-BE49-F238E27FC236}">
              <a16:creationId xmlns:a16="http://schemas.microsoft.com/office/drawing/2014/main" id="{00000000-0008-0000-0E00-00002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7" name="Straight Connector 296">
          <a:extLst>
            <a:ext uri="{FF2B5EF4-FFF2-40B4-BE49-F238E27FC236}">
              <a16:creationId xmlns:a16="http://schemas.microsoft.com/office/drawing/2014/main" id="{00000000-0008-0000-0E00-00002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8" name="Straight Connector 297">
          <a:extLst>
            <a:ext uri="{FF2B5EF4-FFF2-40B4-BE49-F238E27FC236}">
              <a16:creationId xmlns:a16="http://schemas.microsoft.com/office/drawing/2014/main" id="{00000000-0008-0000-0E00-00002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9" name="Straight Connector 298">
          <a:extLst>
            <a:ext uri="{FF2B5EF4-FFF2-40B4-BE49-F238E27FC236}">
              <a16:creationId xmlns:a16="http://schemas.microsoft.com/office/drawing/2014/main" id="{00000000-0008-0000-0E00-00002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0" name="Straight Connector 299">
          <a:extLst>
            <a:ext uri="{FF2B5EF4-FFF2-40B4-BE49-F238E27FC236}">
              <a16:creationId xmlns:a16="http://schemas.microsoft.com/office/drawing/2014/main" id="{00000000-0008-0000-0E00-00002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1" name="Straight Connector 300">
          <a:extLst>
            <a:ext uri="{FF2B5EF4-FFF2-40B4-BE49-F238E27FC236}">
              <a16:creationId xmlns:a16="http://schemas.microsoft.com/office/drawing/2014/main" id="{00000000-0008-0000-0E00-00002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2" name="Straight Connector 301">
          <a:extLst>
            <a:ext uri="{FF2B5EF4-FFF2-40B4-BE49-F238E27FC236}">
              <a16:creationId xmlns:a16="http://schemas.microsoft.com/office/drawing/2014/main" id="{00000000-0008-0000-0E00-00002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3" name="Straight Connector 302">
          <a:extLst>
            <a:ext uri="{FF2B5EF4-FFF2-40B4-BE49-F238E27FC236}">
              <a16:creationId xmlns:a16="http://schemas.microsoft.com/office/drawing/2014/main" id="{00000000-0008-0000-0E00-00002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4" name="Straight Connector 303">
          <a:extLst>
            <a:ext uri="{FF2B5EF4-FFF2-40B4-BE49-F238E27FC236}">
              <a16:creationId xmlns:a16="http://schemas.microsoft.com/office/drawing/2014/main" id="{00000000-0008-0000-0E00-00003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5" name="Straight Connector 304">
          <a:extLst>
            <a:ext uri="{FF2B5EF4-FFF2-40B4-BE49-F238E27FC236}">
              <a16:creationId xmlns:a16="http://schemas.microsoft.com/office/drawing/2014/main" id="{00000000-0008-0000-0E00-00003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6" name="Straight Connector 305">
          <a:extLst>
            <a:ext uri="{FF2B5EF4-FFF2-40B4-BE49-F238E27FC236}">
              <a16:creationId xmlns:a16="http://schemas.microsoft.com/office/drawing/2014/main" id="{00000000-0008-0000-0E00-00003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7" name="Straight Connector 306">
          <a:extLst>
            <a:ext uri="{FF2B5EF4-FFF2-40B4-BE49-F238E27FC236}">
              <a16:creationId xmlns:a16="http://schemas.microsoft.com/office/drawing/2014/main" id="{00000000-0008-0000-0E00-00003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8" name="Straight Connector 307">
          <a:extLst>
            <a:ext uri="{FF2B5EF4-FFF2-40B4-BE49-F238E27FC236}">
              <a16:creationId xmlns:a16="http://schemas.microsoft.com/office/drawing/2014/main" id="{00000000-0008-0000-0E00-00003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9" name="Straight Connector 308">
          <a:extLst>
            <a:ext uri="{FF2B5EF4-FFF2-40B4-BE49-F238E27FC236}">
              <a16:creationId xmlns:a16="http://schemas.microsoft.com/office/drawing/2014/main" id="{00000000-0008-0000-0E00-00003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0" name="Straight Connector 309">
          <a:extLst>
            <a:ext uri="{FF2B5EF4-FFF2-40B4-BE49-F238E27FC236}">
              <a16:creationId xmlns:a16="http://schemas.microsoft.com/office/drawing/2014/main" id="{00000000-0008-0000-0E00-00003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1" name="Straight Connector 310">
          <a:extLst>
            <a:ext uri="{FF2B5EF4-FFF2-40B4-BE49-F238E27FC236}">
              <a16:creationId xmlns:a16="http://schemas.microsoft.com/office/drawing/2014/main" id="{00000000-0008-0000-0E00-00003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2" name="Straight Connector 311">
          <a:extLst>
            <a:ext uri="{FF2B5EF4-FFF2-40B4-BE49-F238E27FC236}">
              <a16:creationId xmlns:a16="http://schemas.microsoft.com/office/drawing/2014/main" id="{00000000-0008-0000-0E00-00003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3" name="Straight Connector 312">
          <a:extLst>
            <a:ext uri="{FF2B5EF4-FFF2-40B4-BE49-F238E27FC236}">
              <a16:creationId xmlns:a16="http://schemas.microsoft.com/office/drawing/2014/main" id="{00000000-0008-0000-0E00-00003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4" name="Straight Connector 313">
          <a:extLst>
            <a:ext uri="{FF2B5EF4-FFF2-40B4-BE49-F238E27FC236}">
              <a16:creationId xmlns:a16="http://schemas.microsoft.com/office/drawing/2014/main" id="{00000000-0008-0000-0E00-00003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5" name="Straight Connector 314">
          <a:extLst>
            <a:ext uri="{FF2B5EF4-FFF2-40B4-BE49-F238E27FC236}">
              <a16:creationId xmlns:a16="http://schemas.microsoft.com/office/drawing/2014/main" id="{00000000-0008-0000-0E00-00003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6" name="Straight Connector 315">
          <a:extLst>
            <a:ext uri="{FF2B5EF4-FFF2-40B4-BE49-F238E27FC236}">
              <a16:creationId xmlns:a16="http://schemas.microsoft.com/office/drawing/2014/main" id="{00000000-0008-0000-0E00-00003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7" name="Straight Connector 316">
          <a:extLst>
            <a:ext uri="{FF2B5EF4-FFF2-40B4-BE49-F238E27FC236}">
              <a16:creationId xmlns:a16="http://schemas.microsoft.com/office/drawing/2014/main" id="{00000000-0008-0000-0E00-00003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8" name="Straight Connector 317">
          <a:extLst>
            <a:ext uri="{FF2B5EF4-FFF2-40B4-BE49-F238E27FC236}">
              <a16:creationId xmlns:a16="http://schemas.microsoft.com/office/drawing/2014/main" id="{00000000-0008-0000-0E00-00003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9" name="Straight Connector 318">
          <a:extLst>
            <a:ext uri="{FF2B5EF4-FFF2-40B4-BE49-F238E27FC236}">
              <a16:creationId xmlns:a16="http://schemas.microsoft.com/office/drawing/2014/main" id="{00000000-0008-0000-0E00-00003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0" name="Straight Connector 319">
          <a:extLst>
            <a:ext uri="{FF2B5EF4-FFF2-40B4-BE49-F238E27FC236}">
              <a16:creationId xmlns:a16="http://schemas.microsoft.com/office/drawing/2014/main" id="{00000000-0008-0000-0E00-00004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21" name="Straight Connector 320">
          <a:extLst>
            <a:ext uri="{FF2B5EF4-FFF2-40B4-BE49-F238E27FC236}">
              <a16:creationId xmlns:a16="http://schemas.microsoft.com/office/drawing/2014/main" id="{00000000-0008-0000-0E00-00004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22" name="Straight Connector 321">
          <a:extLst>
            <a:ext uri="{FF2B5EF4-FFF2-40B4-BE49-F238E27FC236}">
              <a16:creationId xmlns:a16="http://schemas.microsoft.com/office/drawing/2014/main" id="{00000000-0008-0000-0E00-000042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23" name="Straight Connector 322">
          <a:extLst>
            <a:ext uri="{FF2B5EF4-FFF2-40B4-BE49-F238E27FC236}">
              <a16:creationId xmlns:a16="http://schemas.microsoft.com/office/drawing/2014/main" id="{00000000-0008-0000-0E00-000043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24" name="Straight Connector 323">
          <a:extLst>
            <a:ext uri="{FF2B5EF4-FFF2-40B4-BE49-F238E27FC236}">
              <a16:creationId xmlns:a16="http://schemas.microsoft.com/office/drawing/2014/main" id="{00000000-0008-0000-0E00-000044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25" name="Straight Connector 324">
          <a:extLst>
            <a:ext uri="{FF2B5EF4-FFF2-40B4-BE49-F238E27FC236}">
              <a16:creationId xmlns:a16="http://schemas.microsoft.com/office/drawing/2014/main" id="{00000000-0008-0000-0E00-000045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26" name="Straight Connector 325">
          <a:extLst>
            <a:ext uri="{FF2B5EF4-FFF2-40B4-BE49-F238E27FC236}">
              <a16:creationId xmlns:a16="http://schemas.microsoft.com/office/drawing/2014/main" id="{00000000-0008-0000-0E00-000046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27" name="Straight Connector 326">
          <a:extLst>
            <a:ext uri="{FF2B5EF4-FFF2-40B4-BE49-F238E27FC236}">
              <a16:creationId xmlns:a16="http://schemas.microsoft.com/office/drawing/2014/main" id="{00000000-0008-0000-0E00-000047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28" name="Straight Connector 327">
          <a:extLst>
            <a:ext uri="{FF2B5EF4-FFF2-40B4-BE49-F238E27FC236}">
              <a16:creationId xmlns:a16="http://schemas.microsoft.com/office/drawing/2014/main" id="{00000000-0008-0000-0E00-000048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29" name="Straight Connector 328">
          <a:extLst>
            <a:ext uri="{FF2B5EF4-FFF2-40B4-BE49-F238E27FC236}">
              <a16:creationId xmlns:a16="http://schemas.microsoft.com/office/drawing/2014/main" id="{00000000-0008-0000-0E00-000049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30" name="Straight Connector 329">
          <a:extLst>
            <a:ext uri="{FF2B5EF4-FFF2-40B4-BE49-F238E27FC236}">
              <a16:creationId xmlns:a16="http://schemas.microsoft.com/office/drawing/2014/main" id="{00000000-0008-0000-0E00-00004A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31" name="Straight Connector 330">
          <a:extLst>
            <a:ext uri="{FF2B5EF4-FFF2-40B4-BE49-F238E27FC236}">
              <a16:creationId xmlns:a16="http://schemas.microsoft.com/office/drawing/2014/main" id="{00000000-0008-0000-0E00-00004B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32" name="Straight Connector 331">
          <a:extLst>
            <a:ext uri="{FF2B5EF4-FFF2-40B4-BE49-F238E27FC236}">
              <a16:creationId xmlns:a16="http://schemas.microsoft.com/office/drawing/2014/main" id="{00000000-0008-0000-0E00-00004C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3" name="Straight Connector 332">
          <a:extLst>
            <a:ext uri="{FF2B5EF4-FFF2-40B4-BE49-F238E27FC236}">
              <a16:creationId xmlns:a16="http://schemas.microsoft.com/office/drawing/2014/main" id="{00000000-0008-0000-0E00-00004D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4" name="Straight Connector 333">
          <a:extLst>
            <a:ext uri="{FF2B5EF4-FFF2-40B4-BE49-F238E27FC236}">
              <a16:creationId xmlns:a16="http://schemas.microsoft.com/office/drawing/2014/main" id="{00000000-0008-0000-0E00-00004E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35" name="Straight Connector 334">
          <a:extLst>
            <a:ext uri="{FF2B5EF4-FFF2-40B4-BE49-F238E27FC236}">
              <a16:creationId xmlns:a16="http://schemas.microsoft.com/office/drawing/2014/main" id="{00000000-0008-0000-0E00-00004F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6" name="Straight Connector 335">
          <a:extLst>
            <a:ext uri="{FF2B5EF4-FFF2-40B4-BE49-F238E27FC236}">
              <a16:creationId xmlns:a16="http://schemas.microsoft.com/office/drawing/2014/main" id="{00000000-0008-0000-0E00-000050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37" name="Straight Connector 336">
          <a:extLst>
            <a:ext uri="{FF2B5EF4-FFF2-40B4-BE49-F238E27FC236}">
              <a16:creationId xmlns:a16="http://schemas.microsoft.com/office/drawing/2014/main" id="{00000000-0008-0000-0E00-000051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8" name="Straight Connector 337">
          <a:extLst>
            <a:ext uri="{FF2B5EF4-FFF2-40B4-BE49-F238E27FC236}">
              <a16:creationId xmlns:a16="http://schemas.microsoft.com/office/drawing/2014/main" id="{00000000-0008-0000-0E00-00005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9" name="Straight Connector 338">
          <a:extLst>
            <a:ext uri="{FF2B5EF4-FFF2-40B4-BE49-F238E27FC236}">
              <a16:creationId xmlns:a16="http://schemas.microsoft.com/office/drawing/2014/main" id="{00000000-0008-0000-0E00-00005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0" name="Straight Connector 339">
          <a:extLst>
            <a:ext uri="{FF2B5EF4-FFF2-40B4-BE49-F238E27FC236}">
              <a16:creationId xmlns:a16="http://schemas.microsoft.com/office/drawing/2014/main" id="{00000000-0008-0000-0E00-00005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1" name="Straight Connector 340">
          <a:extLst>
            <a:ext uri="{FF2B5EF4-FFF2-40B4-BE49-F238E27FC236}">
              <a16:creationId xmlns:a16="http://schemas.microsoft.com/office/drawing/2014/main" id="{00000000-0008-0000-0E00-00005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2" name="Straight Connector 341">
          <a:extLst>
            <a:ext uri="{FF2B5EF4-FFF2-40B4-BE49-F238E27FC236}">
              <a16:creationId xmlns:a16="http://schemas.microsoft.com/office/drawing/2014/main" id="{00000000-0008-0000-0E00-00005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43" name="Straight Connector 342">
          <a:extLst>
            <a:ext uri="{FF2B5EF4-FFF2-40B4-BE49-F238E27FC236}">
              <a16:creationId xmlns:a16="http://schemas.microsoft.com/office/drawing/2014/main" id="{00000000-0008-0000-0E00-00005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4" name="Straight Connector 343">
          <a:extLst>
            <a:ext uri="{FF2B5EF4-FFF2-40B4-BE49-F238E27FC236}">
              <a16:creationId xmlns:a16="http://schemas.microsoft.com/office/drawing/2014/main" id="{00000000-0008-0000-0E00-00005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5" name="Straight Connector 344">
          <a:extLst>
            <a:ext uri="{FF2B5EF4-FFF2-40B4-BE49-F238E27FC236}">
              <a16:creationId xmlns:a16="http://schemas.microsoft.com/office/drawing/2014/main" id="{00000000-0008-0000-0E00-00005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46" name="Straight Connector 345">
          <a:extLst>
            <a:ext uri="{FF2B5EF4-FFF2-40B4-BE49-F238E27FC236}">
              <a16:creationId xmlns:a16="http://schemas.microsoft.com/office/drawing/2014/main" id="{00000000-0008-0000-0E00-00005A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47" name="Straight Connector 346">
          <a:extLst>
            <a:ext uri="{FF2B5EF4-FFF2-40B4-BE49-F238E27FC236}">
              <a16:creationId xmlns:a16="http://schemas.microsoft.com/office/drawing/2014/main" id="{00000000-0008-0000-0E00-00005B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48" name="Straight Connector 347">
          <a:extLst>
            <a:ext uri="{FF2B5EF4-FFF2-40B4-BE49-F238E27FC236}">
              <a16:creationId xmlns:a16="http://schemas.microsoft.com/office/drawing/2014/main" id="{00000000-0008-0000-0E00-00005C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49" name="Straight Connector 348">
          <a:extLst>
            <a:ext uri="{FF2B5EF4-FFF2-40B4-BE49-F238E27FC236}">
              <a16:creationId xmlns:a16="http://schemas.microsoft.com/office/drawing/2014/main" id="{00000000-0008-0000-0E00-00005D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50" name="Straight Connector 349">
          <a:extLst>
            <a:ext uri="{FF2B5EF4-FFF2-40B4-BE49-F238E27FC236}">
              <a16:creationId xmlns:a16="http://schemas.microsoft.com/office/drawing/2014/main" id="{00000000-0008-0000-0E00-00005E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51" name="Straight Connector 350">
          <a:extLst>
            <a:ext uri="{FF2B5EF4-FFF2-40B4-BE49-F238E27FC236}">
              <a16:creationId xmlns:a16="http://schemas.microsoft.com/office/drawing/2014/main" id="{00000000-0008-0000-0E00-00005F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52" name="Straight Connector 351">
          <a:extLst>
            <a:ext uri="{FF2B5EF4-FFF2-40B4-BE49-F238E27FC236}">
              <a16:creationId xmlns:a16="http://schemas.microsoft.com/office/drawing/2014/main" id="{00000000-0008-0000-0E00-000060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53" name="Straight Connector 352">
          <a:extLst>
            <a:ext uri="{FF2B5EF4-FFF2-40B4-BE49-F238E27FC236}">
              <a16:creationId xmlns:a16="http://schemas.microsoft.com/office/drawing/2014/main" id="{00000000-0008-0000-0E00-000061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54" name="Straight Connector 353">
          <a:extLst>
            <a:ext uri="{FF2B5EF4-FFF2-40B4-BE49-F238E27FC236}">
              <a16:creationId xmlns:a16="http://schemas.microsoft.com/office/drawing/2014/main" id="{00000000-0008-0000-0E00-000062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55" name="Straight Connector 354">
          <a:extLst>
            <a:ext uri="{FF2B5EF4-FFF2-40B4-BE49-F238E27FC236}">
              <a16:creationId xmlns:a16="http://schemas.microsoft.com/office/drawing/2014/main" id="{00000000-0008-0000-0E00-000063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56" name="Straight Connector 355">
          <a:extLst>
            <a:ext uri="{FF2B5EF4-FFF2-40B4-BE49-F238E27FC236}">
              <a16:creationId xmlns:a16="http://schemas.microsoft.com/office/drawing/2014/main" id="{00000000-0008-0000-0E00-000064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57" name="Straight Connector 356">
          <a:extLst>
            <a:ext uri="{FF2B5EF4-FFF2-40B4-BE49-F238E27FC236}">
              <a16:creationId xmlns:a16="http://schemas.microsoft.com/office/drawing/2014/main" id="{00000000-0008-0000-0E00-000065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58" name="Straight Connector 357">
          <a:extLst>
            <a:ext uri="{FF2B5EF4-FFF2-40B4-BE49-F238E27FC236}">
              <a16:creationId xmlns:a16="http://schemas.microsoft.com/office/drawing/2014/main" id="{00000000-0008-0000-0E00-000066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59" name="Straight Connector 358">
          <a:extLst>
            <a:ext uri="{FF2B5EF4-FFF2-40B4-BE49-F238E27FC236}">
              <a16:creationId xmlns:a16="http://schemas.microsoft.com/office/drawing/2014/main" id="{00000000-0008-0000-0E00-000067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60" name="Straight Connector 359">
          <a:extLst>
            <a:ext uri="{FF2B5EF4-FFF2-40B4-BE49-F238E27FC236}">
              <a16:creationId xmlns:a16="http://schemas.microsoft.com/office/drawing/2014/main" id="{00000000-0008-0000-0E00-000068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1" name="Straight Connector 360">
          <a:extLst>
            <a:ext uri="{FF2B5EF4-FFF2-40B4-BE49-F238E27FC236}">
              <a16:creationId xmlns:a16="http://schemas.microsoft.com/office/drawing/2014/main" id="{00000000-0008-0000-0E00-000069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2" name="Straight Connector 361">
          <a:extLst>
            <a:ext uri="{FF2B5EF4-FFF2-40B4-BE49-F238E27FC236}">
              <a16:creationId xmlns:a16="http://schemas.microsoft.com/office/drawing/2014/main" id="{00000000-0008-0000-0E00-00006A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3" name="Straight Connector 362">
          <a:extLst>
            <a:ext uri="{FF2B5EF4-FFF2-40B4-BE49-F238E27FC236}">
              <a16:creationId xmlns:a16="http://schemas.microsoft.com/office/drawing/2014/main" id="{00000000-0008-0000-0E00-00006B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4" name="Straight Connector 363">
          <a:extLst>
            <a:ext uri="{FF2B5EF4-FFF2-40B4-BE49-F238E27FC236}">
              <a16:creationId xmlns:a16="http://schemas.microsoft.com/office/drawing/2014/main" id="{00000000-0008-0000-0E00-00006C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65" name="Straight Connector 364">
          <a:extLst>
            <a:ext uri="{FF2B5EF4-FFF2-40B4-BE49-F238E27FC236}">
              <a16:creationId xmlns:a16="http://schemas.microsoft.com/office/drawing/2014/main" id="{00000000-0008-0000-0E00-00006D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6" name="Straight Connector 365">
          <a:extLst>
            <a:ext uri="{FF2B5EF4-FFF2-40B4-BE49-F238E27FC236}">
              <a16:creationId xmlns:a16="http://schemas.microsoft.com/office/drawing/2014/main" id="{00000000-0008-0000-0E00-00006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7" name="Straight Connector 366">
          <a:extLst>
            <a:ext uri="{FF2B5EF4-FFF2-40B4-BE49-F238E27FC236}">
              <a16:creationId xmlns:a16="http://schemas.microsoft.com/office/drawing/2014/main" id="{00000000-0008-0000-0E00-00006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8" name="Straight Connector 367">
          <a:extLst>
            <a:ext uri="{FF2B5EF4-FFF2-40B4-BE49-F238E27FC236}">
              <a16:creationId xmlns:a16="http://schemas.microsoft.com/office/drawing/2014/main" id="{00000000-0008-0000-0E00-00007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9" name="Straight Connector 368">
          <a:extLst>
            <a:ext uri="{FF2B5EF4-FFF2-40B4-BE49-F238E27FC236}">
              <a16:creationId xmlns:a16="http://schemas.microsoft.com/office/drawing/2014/main" id="{00000000-0008-0000-0E00-00007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70" name="Straight Connector 369">
          <a:extLst>
            <a:ext uri="{FF2B5EF4-FFF2-40B4-BE49-F238E27FC236}">
              <a16:creationId xmlns:a16="http://schemas.microsoft.com/office/drawing/2014/main" id="{00000000-0008-0000-0E00-00007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71" name="Straight Connector 370">
          <a:extLst>
            <a:ext uri="{FF2B5EF4-FFF2-40B4-BE49-F238E27FC236}">
              <a16:creationId xmlns:a16="http://schemas.microsoft.com/office/drawing/2014/main" id="{00000000-0008-0000-0E00-00007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72" name="Straight Connector 371">
          <a:extLst>
            <a:ext uri="{FF2B5EF4-FFF2-40B4-BE49-F238E27FC236}">
              <a16:creationId xmlns:a16="http://schemas.microsoft.com/office/drawing/2014/main" id="{00000000-0008-0000-0E00-00007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3" name="Straight Connector 372">
          <a:extLst>
            <a:ext uri="{FF2B5EF4-FFF2-40B4-BE49-F238E27FC236}">
              <a16:creationId xmlns:a16="http://schemas.microsoft.com/office/drawing/2014/main" id="{00000000-0008-0000-0E00-00007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74" name="Straight Connector 373">
          <a:extLst>
            <a:ext uri="{FF2B5EF4-FFF2-40B4-BE49-F238E27FC236}">
              <a16:creationId xmlns:a16="http://schemas.microsoft.com/office/drawing/2014/main" id="{00000000-0008-0000-0E00-000076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75" name="Straight Connector 374">
          <a:extLst>
            <a:ext uri="{FF2B5EF4-FFF2-40B4-BE49-F238E27FC236}">
              <a16:creationId xmlns:a16="http://schemas.microsoft.com/office/drawing/2014/main" id="{00000000-0008-0000-0E00-000077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76" name="Straight Connector 375">
          <a:extLst>
            <a:ext uri="{FF2B5EF4-FFF2-40B4-BE49-F238E27FC236}">
              <a16:creationId xmlns:a16="http://schemas.microsoft.com/office/drawing/2014/main" id="{00000000-0008-0000-0E00-000078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77" name="Straight Connector 376">
          <a:extLst>
            <a:ext uri="{FF2B5EF4-FFF2-40B4-BE49-F238E27FC236}">
              <a16:creationId xmlns:a16="http://schemas.microsoft.com/office/drawing/2014/main" id="{00000000-0008-0000-0E00-000079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78" name="Straight Connector 377">
          <a:extLst>
            <a:ext uri="{FF2B5EF4-FFF2-40B4-BE49-F238E27FC236}">
              <a16:creationId xmlns:a16="http://schemas.microsoft.com/office/drawing/2014/main" id="{00000000-0008-0000-0E00-00007A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79" name="Straight Connector 378">
          <a:extLst>
            <a:ext uri="{FF2B5EF4-FFF2-40B4-BE49-F238E27FC236}">
              <a16:creationId xmlns:a16="http://schemas.microsoft.com/office/drawing/2014/main" id="{00000000-0008-0000-0E00-00007B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80" name="Straight Connector 379">
          <a:extLst>
            <a:ext uri="{FF2B5EF4-FFF2-40B4-BE49-F238E27FC236}">
              <a16:creationId xmlns:a16="http://schemas.microsoft.com/office/drawing/2014/main" id="{00000000-0008-0000-0E00-00007C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81" name="Straight Connector 380">
          <a:extLst>
            <a:ext uri="{FF2B5EF4-FFF2-40B4-BE49-F238E27FC236}">
              <a16:creationId xmlns:a16="http://schemas.microsoft.com/office/drawing/2014/main" id="{00000000-0008-0000-0E00-00007D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82" name="Straight Connector 381">
          <a:extLst>
            <a:ext uri="{FF2B5EF4-FFF2-40B4-BE49-F238E27FC236}">
              <a16:creationId xmlns:a16="http://schemas.microsoft.com/office/drawing/2014/main" id="{00000000-0008-0000-0E00-00007E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83" name="Straight Connector 382">
          <a:extLst>
            <a:ext uri="{FF2B5EF4-FFF2-40B4-BE49-F238E27FC236}">
              <a16:creationId xmlns:a16="http://schemas.microsoft.com/office/drawing/2014/main" id="{00000000-0008-0000-0E00-00007F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84" name="Straight Connector 383">
          <a:extLst>
            <a:ext uri="{FF2B5EF4-FFF2-40B4-BE49-F238E27FC236}">
              <a16:creationId xmlns:a16="http://schemas.microsoft.com/office/drawing/2014/main" id="{00000000-0008-0000-0E00-000080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85" name="Straight Connector 384">
          <a:extLst>
            <a:ext uri="{FF2B5EF4-FFF2-40B4-BE49-F238E27FC236}">
              <a16:creationId xmlns:a16="http://schemas.microsoft.com/office/drawing/2014/main" id="{00000000-0008-0000-0E00-000081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86" name="Straight Connector 385">
          <a:extLst>
            <a:ext uri="{FF2B5EF4-FFF2-40B4-BE49-F238E27FC236}">
              <a16:creationId xmlns:a16="http://schemas.microsoft.com/office/drawing/2014/main" id="{00000000-0008-0000-0E00-000082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87" name="Straight Connector 386">
          <a:extLst>
            <a:ext uri="{FF2B5EF4-FFF2-40B4-BE49-F238E27FC236}">
              <a16:creationId xmlns:a16="http://schemas.microsoft.com/office/drawing/2014/main" id="{00000000-0008-0000-0E00-000083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88" name="Straight Connector 387">
          <a:extLst>
            <a:ext uri="{FF2B5EF4-FFF2-40B4-BE49-F238E27FC236}">
              <a16:creationId xmlns:a16="http://schemas.microsoft.com/office/drawing/2014/main" id="{00000000-0008-0000-0E00-000084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9" name="Straight Connector 388">
          <a:extLst>
            <a:ext uri="{FF2B5EF4-FFF2-40B4-BE49-F238E27FC236}">
              <a16:creationId xmlns:a16="http://schemas.microsoft.com/office/drawing/2014/main" id="{00000000-0008-0000-0E00-000085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0" name="Straight Connector 389">
          <a:extLst>
            <a:ext uri="{FF2B5EF4-FFF2-40B4-BE49-F238E27FC236}">
              <a16:creationId xmlns:a16="http://schemas.microsoft.com/office/drawing/2014/main" id="{00000000-0008-0000-0E00-000086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1" name="Straight Connector 390">
          <a:extLst>
            <a:ext uri="{FF2B5EF4-FFF2-40B4-BE49-F238E27FC236}">
              <a16:creationId xmlns:a16="http://schemas.microsoft.com/office/drawing/2014/main" id="{00000000-0008-0000-0E00-000087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2" name="Straight Connector 391">
          <a:extLst>
            <a:ext uri="{FF2B5EF4-FFF2-40B4-BE49-F238E27FC236}">
              <a16:creationId xmlns:a16="http://schemas.microsoft.com/office/drawing/2014/main" id="{00000000-0008-0000-0E00-000088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93" name="Straight Connector 392">
          <a:extLst>
            <a:ext uri="{FF2B5EF4-FFF2-40B4-BE49-F238E27FC236}">
              <a16:creationId xmlns:a16="http://schemas.microsoft.com/office/drawing/2014/main" id="{00000000-0008-0000-0E00-000089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4" name="Straight Connector 393">
          <a:extLst>
            <a:ext uri="{FF2B5EF4-FFF2-40B4-BE49-F238E27FC236}">
              <a16:creationId xmlns:a16="http://schemas.microsoft.com/office/drawing/2014/main" id="{00000000-0008-0000-0E00-00008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5" name="Straight Connector 394">
          <a:extLst>
            <a:ext uri="{FF2B5EF4-FFF2-40B4-BE49-F238E27FC236}">
              <a16:creationId xmlns:a16="http://schemas.microsoft.com/office/drawing/2014/main" id="{00000000-0008-0000-0E00-00008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6" name="Straight Connector 395">
          <a:extLst>
            <a:ext uri="{FF2B5EF4-FFF2-40B4-BE49-F238E27FC236}">
              <a16:creationId xmlns:a16="http://schemas.microsoft.com/office/drawing/2014/main" id="{00000000-0008-0000-0E00-00008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7" name="Straight Connector 396">
          <a:extLst>
            <a:ext uri="{FF2B5EF4-FFF2-40B4-BE49-F238E27FC236}">
              <a16:creationId xmlns:a16="http://schemas.microsoft.com/office/drawing/2014/main" id="{00000000-0008-0000-0E00-00008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8" name="Straight Connector 397">
          <a:extLst>
            <a:ext uri="{FF2B5EF4-FFF2-40B4-BE49-F238E27FC236}">
              <a16:creationId xmlns:a16="http://schemas.microsoft.com/office/drawing/2014/main" id="{00000000-0008-0000-0E00-00008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9" name="Straight Connector 398">
          <a:extLst>
            <a:ext uri="{FF2B5EF4-FFF2-40B4-BE49-F238E27FC236}">
              <a16:creationId xmlns:a16="http://schemas.microsoft.com/office/drawing/2014/main" id="{00000000-0008-0000-0E00-00008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0" name="Straight Connector 399">
          <a:extLst>
            <a:ext uri="{FF2B5EF4-FFF2-40B4-BE49-F238E27FC236}">
              <a16:creationId xmlns:a16="http://schemas.microsoft.com/office/drawing/2014/main" id="{00000000-0008-0000-0E00-00009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01" name="Straight Connector 400">
          <a:extLst>
            <a:ext uri="{FF2B5EF4-FFF2-40B4-BE49-F238E27FC236}">
              <a16:creationId xmlns:a16="http://schemas.microsoft.com/office/drawing/2014/main" id="{00000000-0008-0000-0E00-00009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02" name="Straight Connector 401">
          <a:extLst>
            <a:ext uri="{FF2B5EF4-FFF2-40B4-BE49-F238E27FC236}">
              <a16:creationId xmlns:a16="http://schemas.microsoft.com/office/drawing/2014/main" id="{00000000-0008-0000-0E00-000092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03" name="Straight Connector 402">
          <a:extLst>
            <a:ext uri="{FF2B5EF4-FFF2-40B4-BE49-F238E27FC236}">
              <a16:creationId xmlns:a16="http://schemas.microsoft.com/office/drawing/2014/main" id="{00000000-0008-0000-0E00-000093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04" name="Straight Connector 403">
          <a:extLst>
            <a:ext uri="{FF2B5EF4-FFF2-40B4-BE49-F238E27FC236}">
              <a16:creationId xmlns:a16="http://schemas.microsoft.com/office/drawing/2014/main" id="{00000000-0008-0000-0E00-000094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05" name="Straight Connector 404">
          <a:extLst>
            <a:ext uri="{FF2B5EF4-FFF2-40B4-BE49-F238E27FC236}">
              <a16:creationId xmlns:a16="http://schemas.microsoft.com/office/drawing/2014/main" id="{00000000-0008-0000-0E00-000095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06" name="Straight Connector 405">
          <a:extLst>
            <a:ext uri="{FF2B5EF4-FFF2-40B4-BE49-F238E27FC236}">
              <a16:creationId xmlns:a16="http://schemas.microsoft.com/office/drawing/2014/main" id="{00000000-0008-0000-0E00-000096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07" name="Straight Connector 406">
          <a:extLst>
            <a:ext uri="{FF2B5EF4-FFF2-40B4-BE49-F238E27FC236}">
              <a16:creationId xmlns:a16="http://schemas.microsoft.com/office/drawing/2014/main" id="{00000000-0008-0000-0E00-000097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08" name="Straight Connector 407">
          <a:extLst>
            <a:ext uri="{FF2B5EF4-FFF2-40B4-BE49-F238E27FC236}">
              <a16:creationId xmlns:a16="http://schemas.microsoft.com/office/drawing/2014/main" id="{00000000-0008-0000-0E00-000098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09" name="Straight Connector 408">
          <a:extLst>
            <a:ext uri="{FF2B5EF4-FFF2-40B4-BE49-F238E27FC236}">
              <a16:creationId xmlns:a16="http://schemas.microsoft.com/office/drawing/2014/main" id="{00000000-0008-0000-0E00-000099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410" name="Straight Connector 409">
          <a:extLst>
            <a:ext uri="{FF2B5EF4-FFF2-40B4-BE49-F238E27FC236}">
              <a16:creationId xmlns:a16="http://schemas.microsoft.com/office/drawing/2014/main" id="{00000000-0008-0000-0E00-00009A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411" name="Straight Connector 410">
          <a:extLst>
            <a:ext uri="{FF2B5EF4-FFF2-40B4-BE49-F238E27FC236}">
              <a16:creationId xmlns:a16="http://schemas.microsoft.com/office/drawing/2014/main" id="{00000000-0008-0000-0E00-00009B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412" name="Straight Connector 411">
          <a:extLst>
            <a:ext uri="{FF2B5EF4-FFF2-40B4-BE49-F238E27FC236}">
              <a16:creationId xmlns:a16="http://schemas.microsoft.com/office/drawing/2014/main" id="{00000000-0008-0000-0E00-00009C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413" name="Straight Connector 412">
          <a:extLst>
            <a:ext uri="{FF2B5EF4-FFF2-40B4-BE49-F238E27FC236}">
              <a16:creationId xmlns:a16="http://schemas.microsoft.com/office/drawing/2014/main" id="{00000000-0008-0000-0E00-00009D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414" name="Straight Connector 413">
          <a:extLst>
            <a:ext uri="{FF2B5EF4-FFF2-40B4-BE49-F238E27FC236}">
              <a16:creationId xmlns:a16="http://schemas.microsoft.com/office/drawing/2014/main" id="{00000000-0008-0000-0E00-00009E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415" name="Straight Connector 414">
          <a:extLst>
            <a:ext uri="{FF2B5EF4-FFF2-40B4-BE49-F238E27FC236}">
              <a16:creationId xmlns:a16="http://schemas.microsoft.com/office/drawing/2014/main" id="{00000000-0008-0000-0E00-00009F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416" name="Straight Connector 415">
          <a:extLst>
            <a:ext uri="{FF2B5EF4-FFF2-40B4-BE49-F238E27FC236}">
              <a16:creationId xmlns:a16="http://schemas.microsoft.com/office/drawing/2014/main" id="{00000000-0008-0000-0E00-0000A0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17" name="Straight Connector 416">
          <a:extLst>
            <a:ext uri="{FF2B5EF4-FFF2-40B4-BE49-F238E27FC236}">
              <a16:creationId xmlns:a16="http://schemas.microsoft.com/office/drawing/2014/main" id="{00000000-0008-0000-0E00-0000A1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18" name="Straight Connector 417">
          <a:extLst>
            <a:ext uri="{FF2B5EF4-FFF2-40B4-BE49-F238E27FC236}">
              <a16:creationId xmlns:a16="http://schemas.microsoft.com/office/drawing/2014/main" id="{00000000-0008-0000-0E00-0000A2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19" name="Straight Connector 418">
          <a:extLst>
            <a:ext uri="{FF2B5EF4-FFF2-40B4-BE49-F238E27FC236}">
              <a16:creationId xmlns:a16="http://schemas.microsoft.com/office/drawing/2014/main" id="{00000000-0008-0000-0E00-0000A3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0" name="Straight Connector 419">
          <a:extLst>
            <a:ext uri="{FF2B5EF4-FFF2-40B4-BE49-F238E27FC236}">
              <a16:creationId xmlns:a16="http://schemas.microsoft.com/office/drawing/2014/main" id="{00000000-0008-0000-0E00-0000A4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421" name="Straight Connector 420">
          <a:extLst>
            <a:ext uri="{FF2B5EF4-FFF2-40B4-BE49-F238E27FC236}">
              <a16:creationId xmlns:a16="http://schemas.microsoft.com/office/drawing/2014/main" id="{00000000-0008-0000-0E00-0000A5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2" name="Straight Connector 421">
          <a:extLst>
            <a:ext uri="{FF2B5EF4-FFF2-40B4-BE49-F238E27FC236}">
              <a16:creationId xmlns:a16="http://schemas.microsoft.com/office/drawing/2014/main" id="{00000000-0008-0000-0E00-0000A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3" name="Straight Connector 422">
          <a:extLst>
            <a:ext uri="{FF2B5EF4-FFF2-40B4-BE49-F238E27FC236}">
              <a16:creationId xmlns:a16="http://schemas.microsoft.com/office/drawing/2014/main" id="{00000000-0008-0000-0E00-0000A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4" name="Straight Connector 423">
          <a:extLst>
            <a:ext uri="{FF2B5EF4-FFF2-40B4-BE49-F238E27FC236}">
              <a16:creationId xmlns:a16="http://schemas.microsoft.com/office/drawing/2014/main" id="{00000000-0008-0000-0E00-0000A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5" name="Straight Connector 424">
          <a:extLst>
            <a:ext uri="{FF2B5EF4-FFF2-40B4-BE49-F238E27FC236}">
              <a16:creationId xmlns:a16="http://schemas.microsoft.com/office/drawing/2014/main" id="{00000000-0008-0000-0E00-0000A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6" name="Straight Connector 425">
          <a:extLst>
            <a:ext uri="{FF2B5EF4-FFF2-40B4-BE49-F238E27FC236}">
              <a16:creationId xmlns:a16="http://schemas.microsoft.com/office/drawing/2014/main" id="{00000000-0008-0000-0E00-0000A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7" name="Straight Connector 426">
          <a:extLst>
            <a:ext uri="{FF2B5EF4-FFF2-40B4-BE49-F238E27FC236}">
              <a16:creationId xmlns:a16="http://schemas.microsoft.com/office/drawing/2014/main" id="{00000000-0008-0000-0E00-0000A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8" name="Straight Connector 427">
          <a:extLst>
            <a:ext uri="{FF2B5EF4-FFF2-40B4-BE49-F238E27FC236}">
              <a16:creationId xmlns:a16="http://schemas.microsoft.com/office/drawing/2014/main" id="{00000000-0008-0000-0E00-0000A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9" name="Straight Connector 428">
          <a:extLst>
            <a:ext uri="{FF2B5EF4-FFF2-40B4-BE49-F238E27FC236}">
              <a16:creationId xmlns:a16="http://schemas.microsoft.com/office/drawing/2014/main" id="{00000000-0008-0000-0E00-0000A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30" name="Straight Connector 429">
          <a:extLst>
            <a:ext uri="{FF2B5EF4-FFF2-40B4-BE49-F238E27FC236}">
              <a16:creationId xmlns:a16="http://schemas.microsoft.com/office/drawing/2014/main" id="{00000000-0008-0000-0E00-0000AE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31" name="Straight Connector 430">
          <a:extLst>
            <a:ext uri="{FF2B5EF4-FFF2-40B4-BE49-F238E27FC236}">
              <a16:creationId xmlns:a16="http://schemas.microsoft.com/office/drawing/2014/main" id="{00000000-0008-0000-0E00-0000AF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32" name="Straight Connector 431">
          <a:extLst>
            <a:ext uri="{FF2B5EF4-FFF2-40B4-BE49-F238E27FC236}">
              <a16:creationId xmlns:a16="http://schemas.microsoft.com/office/drawing/2014/main" id="{00000000-0008-0000-0E00-0000B0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33" name="Straight Connector 432">
          <a:extLst>
            <a:ext uri="{FF2B5EF4-FFF2-40B4-BE49-F238E27FC236}">
              <a16:creationId xmlns:a16="http://schemas.microsoft.com/office/drawing/2014/main" id="{00000000-0008-0000-0E00-0000B1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0F00-000002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00000000-0008-0000-0F00-000003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0F00-000004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0F00-000005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0F00-000006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0F00-000007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00000000-0008-0000-0F00-000008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0F00-000009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0F00-00000A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00000000-0008-0000-0F00-00000B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0F00-00000C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00000000-0008-0000-0F00-00000D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0F00-00000E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id="{00000000-0008-0000-0F00-00000F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00000000-0008-0000-0F00-000010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0F00-000011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F00-00001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0F00-00001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0F00-00001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0F00-00001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00000000-0008-0000-0F00-00001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0F00-00001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>
          <a:extLst>
            <a:ext uri="{FF2B5EF4-FFF2-40B4-BE49-F238E27FC236}">
              <a16:creationId xmlns:a16="http://schemas.microsoft.com/office/drawing/2014/main" id="{00000000-0008-0000-0F00-00001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id="{00000000-0008-0000-0F00-00001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id="{00000000-0008-0000-0F00-00001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id="{00000000-0008-0000-0F00-00001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id="{00000000-0008-0000-0F00-00001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id="{00000000-0008-0000-0F00-00001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" name="Straight Connector 29">
          <a:extLst>
            <a:ext uri="{FF2B5EF4-FFF2-40B4-BE49-F238E27FC236}">
              <a16:creationId xmlns:a16="http://schemas.microsoft.com/office/drawing/2014/main" id="{00000000-0008-0000-0F00-00001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" name="Straight Connector 30">
          <a:extLst>
            <a:ext uri="{FF2B5EF4-FFF2-40B4-BE49-F238E27FC236}">
              <a16:creationId xmlns:a16="http://schemas.microsoft.com/office/drawing/2014/main" id="{00000000-0008-0000-0F00-00001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" name="Straight Connector 31">
          <a:extLst>
            <a:ext uri="{FF2B5EF4-FFF2-40B4-BE49-F238E27FC236}">
              <a16:creationId xmlns:a16="http://schemas.microsoft.com/office/drawing/2014/main" id="{00000000-0008-0000-0F00-00002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" name="Straight Connector 32">
          <a:extLst>
            <a:ext uri="{FF2B5EF4-FFF2-40B4-BE49-F238E27FC236}">
              <a16:creationId xmlns:a16="http://schemas.microsoft.com/office/drawing/2014/main" id="{00000000-0008-0000-0F00-00002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" name="Straight Connector 33">
          <a:extLst>
            <a:ext uri="{FF2B5EF4-FFF2-40B4-BE49-F238E27FC236}">
              <a16:creationId xmlns:a16="http://schemas.microsoft.com/office/drawing/2014/main" id="{00000000-0008-0000-0F00-00002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" name="Straight Connector 34">
          <a:extLst>
            <a:ext uri="{FF2B5EF4-FFF2-40B4-BE49-F238E27FC236}">
              <a16:creationId xmlns:a16="http://schemas.microsoft.com/office/drawing/2014/main" id="{00000000-0008-0000-0F00-00002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" name="Straight Connector 35">
          <a:extLst>
            <a:ext uri="{FF2B5EF4-FFF2-40B4-BE49-F238E27FC236}">
              <a16:creationId xmlns:a16="http://schemas.microsoft.com/office/drawing/2014/main" id="{00000000-0008-0000-0F00-00002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" name="Straight Connector 36">
          <a:extLst>
            <a:ext uri="{FF2B5EF4-FFF2-40B4-BE49-F238E27FC236}">
              <a16:creationId xmlns:a16="http://schemas.microsoft.com/office/drawing/2014/main" id="{00000000-0008-0000-0F00-00002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" name="Straight Connector 37">
          <a:extLst>
            <a:ext uri="{FF2B5EF4-FFF2-40B4-BE49-F238E27FC236}">
              <a16:creationId xmlns:a16="http://schemas.microsoft.com/office/drawing/2014/main" id="{00000000-0008-0000-0F00-00002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" name="Straight Connector 38">
          <a:extLst>
            <a:ext uri="{FF2B5EF4-FFF2-40B4-BE49-F238E27FC236}">
              <a16:creationId xmlns:a16="http://schemas.microsoft.com/office/drawing/2014/main" id="{00000000-0008-0000-0F00-00002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" name="Straight Connector 39">
          <a:extLst>
            <a:ext uri="{FF2B5EF4-FFF2-40B4-BE49-F238E27FC236}">
              <a16:creationId xmlns:a16="http://schemas.microsoft.com/office/drawing/2014/main" id="{00000000-0008-0000-0F00-00002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1" name="Straight Connector 40">
          <a:extLst>
            <a:ext uri="{FF2B5EF4-FFF2-40B4-BE49-F238E27FC236}">
              <a16:creationId xmlns:a16="http://schemas.microsoft.com/office/drawing/2014/main" id="{00000000-0008-0000-0F00-00002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" name="Straight Connector 41">
          <a:extLst>
            <a:ext uri="{FF2B5EF4-FFF2-40B4-BE49-F238E27FC236}">
              <a16:creationId xmlns:a16="http://schemas.microsoft.com/office/drawing/2014/main" id="{00000000-0008-0000-0F00-00002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3" name="Straight Connector 42">
          <a:extLst>
            <a:ext uri="{FF2B5EF4-FFF2-40B4-BE49-F238E27FC236}">
              <a16:creationId xmlns:a16="http://schemas.microsoft.com/office/drawing/2014/main" id="{00000000-0008-0000-0F00-00002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4" name="Straight Connector 43">
          <a:extLst>
            <a:ext uri="{FF2B5EF4-FFF2-40B4-BE49-F238E27FC236}">
              <a16:creationId xmlns:a16="http://schemas.microsoft.com/office/drawing/2014/main" id="{00000000-0008-0000-0F00-00002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" name="Straight Connector 44">
          <a:extLst>
            <a:ext uri="{FF2B5EF4-FFF2-40B4-BE49-F238E27FC236}">
              <a16:creationId xmlns:a16="http://schemas.microsoft.com/office/drawing/2014/main" id="{00000000-0008-0000-0F00-00002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6" name="Straight Connector 45">
          <a:extLst>
            <a:ext uri="{FF2B5EF4-FFF2-40B4-BE49-F238E27FC236}">
              <a16:creationId xmlns:a16="http://schemas.microsoft.com/office/drawing/2014/main" id="{00000000-0008-0000-0F00-00002E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7" name="Straight Connector 46">
          <a:extLst>
            <a:ext uri="{FF2B5EF4-FFF2-40B4-BE49-F238E27FC236}">
              <a16:creationId xmlns:a16="http://schemas.microsoft.com/office/drawing/2014/main" id="{00000000-0008-0000-0F00-00002F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8" name="Straight Connector 47">
          <a:extLst>
            <a:ext uri="{FF2B5EF4-FFF2-40B4-BE49-F238E27FC236}">
              <a16:creationId xmlns:a16="http://schemas.microsoft.com/office/drawing/2014/main" id="{00000000-0008-0000-0F00-000030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9" name="Straight Connector 48">
          <a:extLst>
            <a:ext uri="{FF2B5EF4-FFF2-40B4-BE49-F238E27FC236}">
              <a16:creationId xmlns:a16="http://schemas.microsoft.com/office/drawing/2014/main" id="{00000000-0008-0000-0F00-000031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50" name="Straight Connector 49">
          <a:extLst>
            <a:ext uri="{FF2B5EF4-FFF2-40B4-BE49-F238E27FC236}">
              <a16:creationId xmlns:a16="http://schemas.microsoft.com/office/drawing/2014/main" id="{00000000-0008-0000-0F00-000032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51" name="Straight Connector 50">
          <a:extLst>
            <a:ext uri="{FF2B5EF4-FFF2-40B4-BE49-F238E27FC236}">
              <a16:creationId xmlns:a16="http://schemas.microsoft.com/office/drawing/2014/main" id="{00000000-0008-0000-0F00-000033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52" name="Straight Connector 51">
          <a:extLst>
            <a:ext uri="{FF2B5EF4-FFF2-40B4-BE49-F238E27FC236}">
              <a16:creationId xmlns:a16="http://schemas.microsoft.com/office/drawing/2014/main" id="{00000000-0008-0000-0F00-000034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53" name="Straight Connector 52">
          <a:extLst>
            <a:ext uri="{FF2B5EF4-FFF2-40B4-BE49-F238E27FC236}">
              <a16:creationId xmlns:a16="http://schemas.microsoft.com/office/drawing/2014/main" id="{00000000-0008-0000-0F00-000035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54" name="Straight Connector 53">
          <a:extLst>
            <a:ext uri="{FF2B5EF4-FFF2-40B4-BE49-F238E27FC236}">
              <a16:creationId xmlns:a16="http://schemas.microsoft.com/office/drawing/2014/main" id="{00000000-0008-0000-0F00-000036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55" name="Straight Connector 54">
          <a:extLst>
            <a:ext uri="{FF2B5EF4-FFF2-40B4-BE49-F238E27FC236}">
              <a16:creationId xmlns:a16="http://schemas.microsoft.com/office/drawing/2014/main" id="{00000000-0008-0000-0F00-000037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56" name="Straight Connector 55">
          <a:extLst>
            <a:ext uri="{FF2B5EF4-FFF2-40B4-BE49-F238E27FC236}">
              <a16:creationId xmlns:a16="http://schemas.microsoft.com/office/drawing/2014/main" id="{00000000-0008-0000-0F00-000038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57" name="Straight Connector 56">
          <a:extLst>
            <a:ext uri="{FF2B5EF4-FFF2-40B4-BE49-F238E27FC236}">
              <a16:creationId xmlns:a16="http://schemas.microsoft.com/office/drawing/2014/main" id="{00000000-0008-0000-0F00-000039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58" name="Straight Connector 57">
          <a:extLst>
            <a:ext uri="{FF2B5EF4-FFF2-40B4-BE49-F238E27FC236}">
              <a16:creationId xmlns:a16="http://schemas.microsoft.com/office/drawing/2014/main" id="{00000000-0008-0000-0F00-00003A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59" name="Straight Connector 58">
          <a:extLst>
            <a:ext uri="{FF2B5EF4-FFF2-40B4-BE49-F238E27FC236}">
              <a16:creationId xmlns:a16="http://schemas.microsoft.com/office/drawing/2014/main" id="{00000000-0008-0000-0F00-00003B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0" name="Straight Connector 59">
          <a:extLst>
            <a:ext uri="{FF2B5EF4-FFF2-40B4-BE49-F238E27FC236}">
              <a16:creationId xmlns:a16="http://schemas.microsoft.com/office/drawing/2014/main" id="{00000000-0008-0000-0F00-00003C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61" name="Straight Connector 60">
          <a:extLst>
            <a:ext uri="{FF2B5EF4-FFF2-40B4-BE49-F238E27FC236}">
              <a16:creationId xmlns:a16="http://schemas.microsoft.com/office/drawing/2014/main" id="{00000000-0008-0000-0F00-00003D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2" name="Straight Connector 61">
          <a:extLst>
            <a:ext uri="{FF2B5EF4-FFF2-40B4-BE49-F238E27FC236}">
              <a16:creationId xmlns:a16="http://schemas.microsoft.com/office/drawing/2014/main" id="{00000000-0008-0000-0F00-00003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3" name="Straight Connector 62">
          <a:extLst>
            <a:ext uri="{FF2B5EF4-FFF2-40B4-BE49-F238E27FC236}">
              <a16:creationId xmlns:a16="http://schemas.microsoft.com/office/drawing/2014/main" id="{00000000-0008-0000-0F00-00003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4" name="Straight Connector 63">
          <a:extLst>
            <a:ext uri="{FF2B5EF4-FFF2-40B4-BE49-F238E27FC236}">
              <a16:creationId xmlns:a16="http://schemas.microsoft.com/office/drawing/2014/main" id="{00000000-0008-0000-0F00-00004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5" name="Straight Connector 64">
          <a:extLst>
            <a:ext uri="{FF2B5EF4-FFF2-40B4-BE49-F238E27FC236}">
              <a16:creationId xmlns:a16="http://schemas.microsoft.com/office/drawing/2014/main" id="{00000000-0008-0000-0F00-00004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6" name="Straight Connector 65">
          <a:extLst>
            <a:ext uri="{FF2B5EF4-FFF2-40B4-BE49-F238E27FC236}">
              <a16:creationId xmlns:a16="http://schemas.microsoft.com/office/drawing/2014/main" id="{00000000-0008-0000-0F00-00004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7" name="Straight Connector 66">
          <a:extLst>
            <a:ext uri="{FF2B5EF4-FFF2-40B4-BE49-F238E27FC236}">
              <a16:creationId xmlns:a16="http://schemas.microsoft.com/office/drawing/2014/main" id="{00000000-0008-0000-0F00-00004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8" name="Straight Connector 67">
          <a:extLst>
            <a:ext uri="{FF2B5EF4-FFF2-40B4-BE49-F238E27FC236}">
              <a16:creationId xmlns:a16="http://schemas.microsoft.com/office/drawing/2014/main" id="{00000000-0008-0000-0F00-00004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9" name="Straight Connector 68">
          <a:extLst>
            <a:ext uri="{FF2B5EF4-FFF2-40B4-BE49-F238E27FC236}">
              <a16:creationId xmlns:a16="http://schemas.microsoft.com/office/drawing/2014/main" id="{00000000-0008-0000-0F00-00004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0" name="Straight Connector 69">
          <a:extLst>
            <a:ext uri="{FF2B5EF4-FFF2-40B4-BE49-F238E27FC236}">
              <a16:creationId xmlns:a16="http://schemas.microsoft.com/office/drawing/2014/main" id="{00000000-0008-0000-0F00-00004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1" name="Straight Connector 70">
          <a:extLst>
            <a:ext uri="{FF2B5EF4-FFF2-40B4-BE49-F238E27FC236}">
              <a16:creationId xmlns:a16="http://schemas.microsoft.com/office/drawing/2014/main" id="{00000000-0008-0000-0F00-00004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2" name="Straight Connector 71">
          <a:extLst>
            <a:ext uri="{FF2B5EF4-FFF2-40B4-BE49-F238E27FC236}">
              <a16:creationId xmlns:a16="http://schemas.microsoft.com/office/drawing/2014/main" id="{00000000-0008-0000-0F00-00004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3" name="Straight Connector 72">
          <a:extLst>
            <a:ext uri="{FF2B5EF4-FFF2-40B4-BE49-F238E27FC236}">
              <a16:creationId xmlns:a16="http://schemas.microsoft.com/office/drawing/2014/main" id="{00000000-0008-0000-0F00-00004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4" name="Straight Connector 73">
          <a:extLst>
            <a:ext uri="{FF2B5EF4-FFF2-40B4-BE49-F238E27FC236}">
              <a16:creationId xmlns:a16="http://schemas.microsoft.com/office/drawing/2014/main" id="{00000000-0008-0000-0F00-00004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5" name="Straight Connector 74">
          <a:extLst>
            <a:ext uri="{FF2B5EF4-FFF2-40B4-BE49-F238E27FC236}">
              <a16:creationId xmlns:a16="http://schemas.microsoft.com/office/drawing/2014/main" id="{00000000-0008-0000-0F00-00004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6" name="Straight Connector 75">
          <a:extLst>
            <a:ext uri="{FF2B5EF4-FFF2-40B4-BE49-F238E27FC236}">
              <a16:creationId xmlns:a16="http://schemas.microsoft.com/office/drawing/2014/main" id="{00000000-0008-0000-0F00-00004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7" name="Straight Connector 76">
          <a:extLst>
            <a:ext uri="{FF2B5EF4-FFF2-40B4-BE49-F238E27FC236}">
              <a16:creationId xmlns:a16="http://schemas.microsoft.com/office/drawing/2014/main" id="{00000000-0008-0000-0F00-00004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8" name="Straight Connector 77">
          <a:extLst>
            <a:ext uri="{FF2B5EF4-FFF2-40B4-BE49-F238E27FC236}">
              <a16:creationId xmlns:a16="http://schemas.microsoft.com/office/drawing/2014/main" id="{00000000-0008-0000-0F00-00004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9" name="Straight Connector 78">
          <a:extLst>
            <a:ext uri="{FF2B5EF4-FFF2-40B4-BE49-F238E27FC236}">
              <a16:creationId xmlns:a16="http://schemas.microsoft.com/office/drawing/2014/main" id="{00000000-0008-0000-0F00-00004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0" name="Straight Connector 79">
          <a:extLst>
            <a:ext uri="{FF2B5EF4-FFF2-40B4-BE49-F238E27FC236}">
              <a16:creationId xmlns:a16="http://schemas.microsoft.com/office/drawing/2014/main" id="{00000000-0008-0000-0F00-00005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1" name="Straight Connector 80">
          <a:extLst>
            <a:ext uri="{FF2B5EF4-FFF2-40B4-BE49-F238E27FC236}">
              <a16:creationId xmlns:a16="http://schemas.microsoft.com/office/drawing/2014/main" id="{00000000-0008-0000-0F00-00005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2" name="Straight Connector 81">
          <a:extLst>
            <a:ext uri="{FF2B5EF4-FFF2-40B4-BE49-F238E27FC236}">
              <a16:creationId xmlns:a16="http://schemas.microsoft.com/office/drawing/2014/main" id="{00000000-0008-0000-0F00-00005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3" name="Straight Connector 82">
          <a:extLst>
            <a:ext uri="{FF2B5EF4-FFF2-40B4-BE49-F238E27FC236}">
              <a16:creationId xmlns:a16="http://schemas.microsoft.com/office/drawing/2014/main" id="{00000000-0008-0000-0F00-00005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4" name="Straight Connector 83">
          <a:extLst>
            <a:ext uri="{FF2B5EF4-FFF2-40B4-BE49-F238E27FC236}">
              <a16:creationId xmlns:a16="http://schemas.microsoft.com/office/drawing/2014/main" id="{00000000-0008-0000-0F00-00005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5" name="Straight Connector 84">
          <a:extLst>
            <a:ext uri="{FF2B5EF4-FFF2-40B4-BE49-F238E27FC236}">
              <a16:creationId xmlns:a16="http://schemas.microsoft.com/office/drawing/2014/main" id="{00000000-0008-0000-0F00-00005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6" name="Straight Connector 85">
          <a:extLst>
            <a:ext uri="{FF2B5EF4-FFF2-40B4-BE49-F238E27FC236}">
              <a16:creationId xmlns:a16="http://schemas.microsoft.com/office/drawing/2014/main" id="{00000000-0008-0000-0F00-00005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7" name="Straight Connector 86">
          <a:extLst>
            <a:ext uri="{FF2B5EF4-FFF2-40B4-BE49-F238E27FC236}">
              <a16:creationId xmlns:a16="http://schemas.microsoft.com/office/drawing/2014/main" id="{00000000-0008-0000-0F00-00005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8" name="Straight Connector 87">
          <a:extLst>
            <a:ext uri="{FF2B5EF4-FFF2-40B4-BE49-F238E27FC236}">
              <a16:creationId xmlns:a16="http://schemas.microsoft.com/office/drawing/2014/main" id="{00000000-0008-0000-0F00-00005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9" name="Straight Connector 88">
          <a:extLst>
            <a:ext uri="{FF2B5EF4-FFF2-40B4-BE49-F238E27FC236}">
              <a16:creationId xmlns:a16="http://schemas.microsoft.com/office/drawing/2014/main" id="{00000000-0008-0000-0F00-00005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90" name="Straight Connector 89">
          <a:extLst>
            <a:ext uri="{FF2B5EF4-FFF2-40B4-BE49-F238E27FC236}">
              <a16:creationId xmlns:a16="http://schemas.microsoft.com/office/drawing/2014/main" id="{00000000-0008-0000-0F00-00005A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91" name="Straight Connector 90">
          <a:extLst>
            <a:ext uri="{FF2B5EF4-FFF2-40B4-BE49-F238E27FC236}">
              <a16:creationId xmlns:a16="http://schemas.microsoft.com/office/drawing/2014/main" id="{00000000-0008-0000-0F00-00005B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92" name="Straight Connector 91">
          <a:extLst>
            <a:ext uri="{FF2B5EF4-FFF2-40B4-BE49-F238E27FC236}">
              <a16:creationId xmlns:a16="http://schemas.microsoft.com/office/drawing/2014/main" id="{00000000-0008-0000-0F00-00005C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93" name="Straight Connector 92">
          <a:extLst>
            <a:ext uri="{FF2B5EF4-FFF2-40B4-BE49-F238E27FC236}">
              <a16:creationId xmlns:a16="http://schemas.microsoft.com/office/drawing/2014/main" id="{00000000-0008-0000-0F00-00005D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94" name="Straight Connector 93">
          <a:extLst>
            <a:ext uri="{FF2B5EF4-FFF2-40B4-BE49-F238E27FC236}">
              <a16:creationId xmlns:a16="http://schemas.microsoft.com/office/drawing/2014/main" id="{00000000-0008-0000-0F00-00005E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95" name="Straight Connector 94">
          <a:extLst>
            <a:ext uri="{FF2B5EF4-FFF2-40B4-BE49-F238E27FC236}">
              <a16:creationId xmlns:a16="http://schemas.microsoft.com/office/drawing/2014/main" id="{00000000-0008-0000-0F00-00005F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96" name="Straight Connector 95">
          <a:extLst>
            <a:ext uri="{FF2B5EF4-FFF2-40B4-BE49-F238E27FC236}">
              <a16:creationId xmlns:a16="http://schemas.microsoft.com/office/drawing/2014/main" id="{00000000-0008-0000-0F00-000060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7" name="Straight Connector 96">
          <a:extLst>
            <a:ext uri="{FF2B5EF4-FFF2-40B4-BE49-F238E27FC236}">
              <a16:creationId xmlns:a16="http://schemas.microsoft.com/office/drawing/2014/main" id="{00000000-0008-0000-0F00-000061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98" name="Straight Connector 97">
          <a:extLst>
            <a:ext uri="{FF2B5EF4-FFF2-40B4-BE49-F238E27FC236}">
              <a16:creationId xmlns:a16="http://schemas.microsoft.com/office/drawing/2014/main" id="{00000000-0008-0000-0F00-000062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99" name="Straight Connector 98">
          <a:extLst>
            <a:ext uri="{FF2B5EF4-FFF2-40B4-BE49-F238E27FC236}">
              <a16:creationId xmlns:a16="http://schemas.microsoft.com/office/drawing/2014/main" id="{00000000-0008-0000-0F00-000063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00" name="Straight Connector 99">
          <a:extLst>
            <a:ext uri="{FF2B5EF4-FFF2-40B4-BE49-F238E27FC236}">
              <a16:creationId xmlns:a16="http://schemas.microsoft.com/office/drawing/2014/main" id="{00000000-0008-0000-0F00-000064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1" name="Straight Connector 100">
          <a:extLst>
            <a:ext uri="{FF2B5EF4-FFF2-40B4-BE49-F238E27FC236}">
              <a16:creationId xmlns:a16="http://schemas.microsoft.com/office/drawing/2014/main" id="{00000000-0008-0000-0F00-000065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2" name="Straight Connector 101">
          <a:extLst>
            <a:ext uri="{FF2B5EF4-FFF2-40B4-BE49-F238E27FC236}">
              <a16:creationId xmlns:a16="http://schemas.microsoft.com/office/drawing/2014/main" id="{00000000-0008-0000-0F00-000066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3" name="Straight Connector 102">
          <a:extLst>
            <a:ext uri="{FF2B5EF4-FFF2-40B4-BE49-F238E27FC236}">
              <a16:creationId xmlns:a16="http://schemas.microsoft.com/office/drawing/2014/main" id="{00000000-0008-0000-0F00-000067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4" name="Straight Connector 103">
          <a:extLst>
            <a:ext uri="{FF2B5EF4-FFF2-40B4-BE49-F238E27FC236}">
              <a16:creationId xmlns:a16="http://schemas.microsoft.com/office/drawing/2014/main" id="{00000000-0008-0000-0F00-000068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05" name="Straight Connector 104">
          <a:extLst>
            <a:ext uri="{FF2B5EF4-FFF2-40B4-BE49-F238E27FC236}">
              <a16:creationId xmlns:a16="http://schemas.microsoft.com/office/drawing/2014/main" id="{00000000-0008-0000-0F00-000069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6" name="Straight Connector 105">
          <a:extLst>
            <a:ext uri="{FF2B5EF4-FFF2-40B4-BE49-F238E27FC236}">
              <a16:creationId xmlns:a16="http://schemas.microsoft.com/office/drawing/2014/main" id="{00000000-0008-0000-0F00-00006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7" name="Straight Connector 106">
          <a:extLst>
            <a:ext uri="{FF2B5EF4-FFF2-40B4-BE49-F238E27FC236}">
              <a16:creationId xmlns:a16="http://schemas.microsoft.com/office/drawing/2014/main" id="{00000000-0008-0000-0F00-00006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8" name="Straight Connector 107">
          <a:extLst>
            <a:ext uri="{FF2B5EF4-FFF2-40B4-BE49-F238E27FC236}">
              <a16:creationId xmlns:a16="http://schemas.microsoft.com/office/drawing/2014/main" id="{00000000-0008-0000-0F00-00006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9" name="Straight Connector 108">
          <a:extLst>
            <a:ext uri="{FF2B5EF4-FFF2-40B4-BE49-F238E27FC236}">
              <a16:creationId xmlns:a16="http://schemas.microsoft.com/office/drawing/2014/main" id="{00000000-0008-0000-0F00-00006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0" name="Straight Connector 109">
          <a:extLst>
            <a:ext uri="{FF2B5EF4-FFF2-40B4-BE49-F238E27FC236}">
              <a16:creationId xmlns:a16="http://schemas.microsoft.com/office/drawing/2014/main" id="{00000000-0008-0000-0F00-00006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1" name="Straight Connector 110">
          <a:extLst>
            <a:ext uri="{FF2B5EF4-FFF2-40B4-BE49-F238E27FC236}">
              <a16:creationId xmlns:a16="http://schemas.microsoft.com/office/drawing/2014/main" id="{00000000-0008-0000-0F00-00006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2" name="Straight Connector 111">
          <a:extLst>
            <a:ext uri="{FF2B5EF4-FFF2-40B4-BE49-F238E27FC236}">
              <a16:creationId xmlns:a16="http://schemas.microsoft.com/office/drawing/2014/main" id="{00000000-0008-0000-0F00-00007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3" name="Straight Connector 112">
          <a:extLst>
            <a:ext uri="{FF2B5EF4-FFF2-40B4-BE49-F238E27FC236}">
              <a16:creationId xmlns:a16="http://schemas.microsoft.com/office/drawing/2014/main" id="{00000000-0008-0000-0F00-00007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4" name="Straight Connector 113">
          <a:extLst>
            <a:ext uri="{FF2B5EF4-FFF2-40B4-BE49-F238E27FC236}">
              <a16:creationId xmlns:a16="http://schemas.microsoft.com/office/drawing/2014/main" id="{00000000-0008-0000-0F00-00007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5" name="Straight Connector 114">
          <a:extLst>
            <a:ext uri="{FF2B5EF4-FFF2-40B4-BE49-F238E27FC236}">
              <a16:creationId xmlns:a16="http://schemas.microsoft.com/office/drawing/2014/main" id="{00000000-0008-0000-0F00-00007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6" name="Straight Connector 115">
          <a:extLst>
            <a:ext uri="{FF2B5EF4-FFF2-40B4-BE49-F238E27FC236}">
              <a16:creationId xmlns:a16="http://schemas.microsoft.com/office/drawing/2014/main" id="{00000000-0008-0000-0F00-00007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7" name="Straight Connector 116">
          <a:extLst>
            <a:ext uri="{FF2B5EF4-FFF2-40B4-BE49-F238E27FC236}">
              <a16:creationId xmlns:a16="http://schemas.microsoft.com/office/drawing/2014/main" id="{00000000-0008-0000-0F00-00007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8" name="Straight Connector 117">
          <a:extLst>
            <a:ext uri="{FF2B5EF4-FFF2-40B4-BE49-F238E27FC236}">
              <a16:creationId xmlns:a16="http://schemas.microsoft.com/office/drawing/2014/main" id="{00000000-0008-0000-0F00-00007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9" name="Straight Connector 118">
          <a:extLst>
            <a:ext uri="{FF2B5EF4-FFF2-40B4-BE49-F238E27FC236}">
              <a16:creationId xmlns:a16="http://schemas.microsoft.com/office/drawing/2014/main" id="{00000000-0008-0000-0F00-00007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0" name="Straight Connector 119">
          <a:extLst>
            <a:ext uri="{FF2B5EF4-FFF2-40B4-BE49-F238E27FC236}">
              <a16:creationId xmlns:a16="http://schemas.microsoft.com/office/drawing/2014/main" id="{00000000-0008-0000-0F00-00007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1" name="Straight Connector 120">
          <a:extLst>
            <a:ext uri="{FF2B5EF4-FFF2-40B4-BE49-F238E27FC236}">
              <a16:creationId xmlns:a16="http://schemas.microsoft.com/office/drawing/2014/main" id="{00000000-0008-0000-0F00-00007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2" name="Straight Connector 121">
          <a:extLst>
            <a:ext uri="{FF2B5EF4-FFF2-40B4-BE49-F238E27FC236}">
              <a16:creationId xmlns:a16="http://schemas.microsoft.com/office/drawing/2014/main" id="{00000000-0008-0000-0F00-00007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3" name="Straight Connector 122">
          <a:extLst>
            <a:ext uri="{FF2B5EF4-FFF2-40B4-BE49-F238E27FC236}">
              <a16:creationId xmlns:a16="http://schemas.microsoft.com/office/drawing/2014/main" id="{00000000-0008-0000-0F00-00007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4" name="Straight Connector 123">
          <a:extLst>
            <a:ext uri="{FF2B5EF4-FFF2-40B4-BE49-F238E27FC236}">
              <a16:creationId xmlns:a16="http://schemas.microsoft.com/office/drawing/2014/main" id="{00000000-0008-0000-0F00-00007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5" name="Straight Connector 124">
          <a:extLst>
            <a:ext uri="{FF2B5EF4-FFF2-40B4-BE49-F238E27FC236}">
              <a16:creationId xmlns:a16="http://schemas.microsoft.com/office/drawing/2014/main" id="{00000000-0008-0000-0F00-00007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6" name="Straight Connector 125">
          <a:extLst>
            <a:ext uri="{FF2B5EF4-FFF2-40B4-BE49-F238E27FC236}">
              <a16:creationId xmlns:a16="http://schemas.microsoft.com/office/drawing/2014/main" id="{00000000-0008-0000-0F00-00007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7" name="Straight Connector 126">
          <a:extLst>
            <a:ext uri="{FF2B5EF4-FFF2-40B4-BE49-F238E27FC236}">
              <a16:creationId xmlns:a16="http://schemas.microsoft.com/office/drawing/2014/main" id="{00000000-0008-0000-0F00-00007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8" name="Straight Connector 127">
          <a:extLst>
            <a:ext uri="{FF2B5EF4-FFF2-40B4-BE49-F238E27FC236}">
              <a16:creationId xmlns:a16="http://schemas.microsoft.com/office/drawing/2014/main" id="{00000000-0008-0000-0F00-00008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9" name="Straight Connector 128">
          <a:extLst>
            <a:ext uri="{FF2B5EF4-FFF2-40B4-BE49-F238E27FC236}">
              <a16:creationId xmlns:a16="http://schemas.microsoft.com/office/drawing/2014/main" id="{00000000-0008-0000-0F00-00008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0" name="Straight Connector 129">
          <a:extLst>
            <a:ext uri="{FF2B5EF4-FFF2-40B4-BE49-F238E27FC236}">
              <a16:creationId xmlns:a16="http://schemas.microsoft.com/office/drawing/2014/main" id="{00000000-0008-0000-0F00-00008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31" name="Straight Connector 130">
          <a:extLst>
            <a:ext uri="{FF2B5EF4-FFF2-40B4-BE49-F238E27FC236}">
              <a16:creationId xmlns:a16="http://schemas.microsoft.com/office/drawing/2014/main" id="{00000000-0008-0000-0F00-00008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32" name="Straight Connector 131">
          <a:extLst>
            <a:ext uri="{FF2B5EF4-FFF2-40B4-BE49-F238E27FC236}">
              <a16:creationId xmlns:a16="http://schemas.microsoft.com/office/drawing/2014/main" id="{00000000-0008-0000-0F00-00008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33" name="Straight Connector 132">
          <a:extLst>
            <a:ext uri="{FF2B5EF4-FFF2-40B4-BE49-F238E27FC236}">
              <a16:creationId xmlns:a16="http://schemas.microsoft.com/office/drawing/2014/main" id="{00000000-0008-0000-0F00-00008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34" name="Straight Connector 133">
          <a:extLst>
            <a:ext uri="{FF2B5EF4-FFF2-40B4-BE49-F238E27FC236}">
              <a16:creationId xmlns:a16="http://schemas.microsoft.com/office/drawing/2014/main" id="{00000000-0008-0000-0F00-000086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35" name="Straight Connector 134">
          <a:extLst>
            <a:ext uri="{FF2B5EF4-FFF2-40B4-BE49-F238E27FC236}">
              <a16:creationId xmlns:a16="http://schemas.microsoft.com/office/drawing/2014/main" id="{00000000-0008-0000-0F00-000087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36" name="Straight Connector 135">
          <a:extLst>
            <a:ext uri="{FF2B5EF4-FFF2-40B4-BE49-F238E27FC236}">
              <a16:creationId xmlns:a16="http://schemas.microsoft.com/office/drawing/2014/main" id="{00000000-0008-0000-0F00-000088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37" name="Straight Connector 136">
          <a:extLst>
            <a:ext uri="{FF2B5EF4-FFF2-40B4-BE49-F238E27FC236}">
              <a16:creationId xmlns:a16="http://schemas.microsoft.com/office/drawing/2014/main" id="{00000000-0008-0000-0F00-000089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38" name="Straight Connector 137">
          <a:extLst>
            <a:ext uri="{FF2B5EF4-FFF2-40B4-BE49-F238E27FC236}">
              <a16:creationId xmlns:a16="http://schemas.microsoft.com/office/drawing/2014/main" id="{00000000-0008-0000-0F00-00008A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39" name="Straight Connector 138">
          <a:extLst>
            <a:ext uri="{FF2B5EF4-FFF2-40B4-BE49-F238E27FC236}">
              <a16:creationId xmlns:a16="http://schemas.microsoft.com/office/drawing/2014/main" id="{00000000-0008-0000-0F00-00008B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40" name="Straight Connector 139">
          <a:extLst>
            <a:ext uri="{FF2B5EF4-FFF2-40B4-BE49-F238E27FC236}">
              <a16:creationId xmlns:a16="http://schemas.microsoft.com/office/drawing/2014/main" id="{00000000-0008-0000-0F00-00008C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41" name="Straight Connector 140">
          <a:extLst>
            <a:ext uri="{FF2B5EF4-FFF2-40B4-BE49-F238E27FC236}">
              <a16:creationId xmlns:a16="http://schemas.microsoft.com/office/drawing/2014/main" id="{00000000-0008-0000-0F00-00008D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42" name="Straight Connector 141">
          <a:extLst>
            <a:ext uri="{FF2B5EF4-FFF2-40B4-BE49-F238E27FC236}">
              <a16:creationId xmlns:a16="http://schemas.microsoft.com/office/drawing/2014/main" id="{00000000-0008-0000-0F00-00008E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43" name="Straight Connector 142">
          <a:extLst>
            <a:ext uri="{FF2B5EF4-FFF2-40B4-BE49-F238E27FC236}">
              <a16:creationId xmlns:a16="http://schemas.microsoft.com/office/drawing/2014/main" id="{00000000-0008-0000-0F00-00008F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44" name="Straight Connector 143">
          <a:extLst>
            <a:ext uri="{FF2B5EF4-FFF2-40B4-BE49-F238E27FC236}">
              <a16:creationId xmlns:a16="http://schemas.microsoft.com/office/drawing/2014/main" id="{00000000-0008-0000-0F00-000090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5" name="Straight Connector 144">
          <a:extLst>
            <a:ext uri="{FF2B5EF4-FFF2-40B4-BE49-F238E27FC236}">
              <a16:creationId xmlns:a16="http://schemas.microsoft.com/office/drawing/2014/main" id="{00000000-0008-0000-0F00-000091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6" name="Straight Connector 145">
          <a:extLst>
            <a:ext uri="{FF2B5EF4-FFF2-40B4-BE49-F238E27FC236}">
              <a16:creationId xmlns:a16="http://schemas.microsoft.com/office/drawing/2014/main" id="{00000000-0008-0000-0F00-000092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7" name="Straight Connector 146">
          <a:extLst>
            <a:ext uri="{FF2B5EF4-FFF2-40B4-BE49-F238E27FC236}">
              <a16:creationId xmlns:a16="http://schemas.microsoft.com/office/drawing/2014/main" id="{00000000-0008-0000-0F00-000093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8" name="Straight Connector 147">
          <a:extLst>
            <a:ext uri="{FF2B5EF4-FFF2-40B4-BE49-F238E27FC236}">
              <a16:creationId xmlns:a16="http://schemas.microsoft.com/office/drawing/2014/main" id="{00000000-0008-0000-0F00-000094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49" name="Straight Connector 148">
          <a:extLst>
            <a:ext uri="{FF2B5EF4-FFF2-40B4-BE49-F238E27FC236}">
              <a16:creationId xmlns:a16="http://schemas.microsoft.com/office/drawing/2014/main" id="{00000000-0008-0000-0F00-000095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0" name="Straight Connector 149">
          <a:extLst>
            <a:ext uri="{FF2B5EF4-FFF2-40B4-BE49-F238E27FC236}">
              <a16:creationId xmlns:a16="http://schemas.microsoft.com/office/drawing/2014/main" id="{00000000-0008-0000-0F00-00009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1" name="Straight Connector 150">
          <a:extLst>
            <a:ext uri="{FF2B5EF4-FFF2-40B4-BE49-F238E27FC236}">
              <a16:creationId xmlns:a16="http://schemas.microsoft.com/office/drawing/2014/main" id="{00000000-0008-0000-0F00-00009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2" name="Straight Connector 151">
          <a:extLst>
            <a:ext uri="{FF2B5EF4-FFF2-40B4-BE49-F238E27FC236}">
              <a16:creationId xmlns:a16="http://schemas.microsoft.com/office/drawing/2014/main" id="{00000000-0008-0000-0F00-00009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3" name="Straight Connector 152">
          <a:extLst>
            <a:ext uri="{FF2B5EF4-FFF2-40B4-BE49-F238E27FC236}">
              <a16:creationId xmlns:a16="http://schemas.microsoft.com/office/drawing/2014/main" id="{00000000-0008-0000-0F00-00009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4" name="Straight Connector 153">
          <a:extLst>
            <a:ext uri="{FF2B5EF4-FFF2-40B4-BE49-F238E27FC236}">
              <a16:creationId xmlns:a16="http://schemas.microsoft.com/office/drawing/2014/main" id="{00000000-0008-0000-0F00-00009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5" name="Straight Connector 154">
          <a:extLst>
            <a:ext uri="{FF2B5EF4-FFF2-40B4-BE49-F238E27FC236}">
              <a16:creationId xmlns:a16="http://schemas.microsoft.com/office/drawing/2014/main" id="{00000000-0008-0000-0F00-00009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6" name="Straight Connector 155">
          <a:extLst>
            <a:ext uri="{FF2B5EF4-FFF2-40B4-BE49-F238E27FC236}">
              <a16:creationId xmlns:a16="http://schemas.microsoft.com/office/drawing/2014/main" id="{00000000-0008-0000-0F00-00009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7" name="Straight Connector 156">
          <a:extLst>
            <a:ext uri="{FF2B5EF4-FFF2-40B4-BE49-F238E27FC236}">
              <a16:creationId xmlns:a16="http://schemas.microsoft.com/office/drawing/2014/main" id="{00000000-0008-0000-0F00-00009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58" name="Straight Connector 157">
          <a:extLst>
            <a:ext uri="{FF2B5EF4-FFF2-40B4-BE49-F238E27FC236}">
              <a16:creationId xmlns:a16="http://schemas.microsoft.com/office/drawing/2014/main" id="{00000000-0008-0000-0F00-00009E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59" name="Straight Connector 158">
          <a:extLst>
            <a:ext uri="{FF2B5EF4-FFF2-40B4-BE49-F238E27FC236}">
              <a16:creationId xmlns:a16="http://schemas.microsoft.com/office/drawing/2014/main" id="{00000000-0008-0000-0F00-00009F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60" name="Straight Connector 159">
          <a:extLst>
            <a:ext uri="{FF2B5EF4-FFF2-40B4-BE49-F238E27FC236}">
              <a16:creationId xmlns:a16="http://schemas.microsoft.com/office/drawing/2014/main" id="{00000000-0008-0000-0F00-0000A0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61" name="Straight Connector 160">
          <a:extLst>
            <a:ext uri="{FF2B5EF4-FFF2-40B4-BE49-F238E27FC236}">
              <a16:creationId xmlns:a16="http://schemas.microsoft.com/office/drawing/2014/main" id="{00000000-0008-0000-0F00-0000A1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62" name="Straight Connector 161">
          <a:extLst>
            <a:ext uri="{FF2B5EF4-FFF2-40B4-BE49-F238E27FC236}">
              <a16:creationId xmlns:a16="http://schemas.microsoft.com/office/drawing/2014/main" id="{00000000-0008-0000-0F00-0000A2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63" name="Straight Connector 162">
          <a:extLst>
            <a:ext uri="{FF2B5EF4-FFF2-40B4-BE49-F238E27FC236}">
              <a16:creationId xmlns:a16="http://schemas.microsoft.com/office/drawing/2014/main" id="{00000000-0008-0000-0F00-0000A3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64" name="Straight Connector 163">
          <a:extLst>
            <a:ext uri="{FF2B5EF4-FFF2-40B4-BE49-F238E27FC236}">
              <a16:creationId xmlns:a16="http://schemas.microsoft.com/office/drawing/2014/main" id="{00000000-0008-0000-0F00-0000A4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65" name="Straight Connector 164">
          <a:extLst>
            <a:ext uri="{FF2B5EF4-FFF2-40B4-BE49-F238E27FC236}">
              <a16:creationId xmlns:a16="http://schemas.microsoft.com/office/drawing/2014/main" id="{00000000-0008-0000-0F00-0000A5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66" name="Straight Connector 165">
          <a:extLst>
            <a:ext uri="{FF2B5EF4-FFF2-40B4-BE49-F238E27FC236}">
              <a16:creationId xmlns:a16="http://schemas.microsoft.com/office/drawing/2014/main" id="{00000000-0008-0000-0F00-0000A6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67" name="Straight Connector 166">
          <a:extLst>
            <a:ext uri="{FF2B5EF4-FFF2-40B4-BE49-F238E27FC236}">
              <a16:creationId xmlns:a16="http://schemas.microsoft.com/office/drawing/2014/main" id="{00000000-0008-0000-0F00-0000A7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68" name="Straight Connector 167">
          <a:extLst>
            <a:ext uri="{FF2B5EF4-FFF2-40B4-BE49-F238E27FC236}">
              <a16:creationId xmlns:a16="http://schemas.microsoft.com/office/drawing/2014/main" id="{00000000-0008-0000-0F00-0000A8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69" name="Straight Connector 168">
          <a:extLst>
            <a:ext uri="{FF2B5EF4-FFF2-40B4-BE49-F238E27FC236}">
              <a16:creationId xmlns:a16="http://schemas.microsoft.com/office/drawing/2014/main" id="{00000000-0008-0000-0F00-0000A9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70" name="Straight Connector 169">
          <a:extLst>
            <a:ext uri="{FF2B5EF4-FFF2-40B4-BE49-F238E27FC236}">
              <a16:creationId xmlns:a16="http://schemas.microsoft.com/office/drawing/2014/main" id="{00000000-0008-0000-0F00-0000AA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71" name="Straight Connector 170">
          <a:extLst>
            <a:ext uri="{FF2B5EF4-FFF2-40B4-BE49-F238E27FC236}">
              <a16:creationId xmlns:a16="http://schemas.microsoft.com/office/drawing/2014/main" id="{00000000-0008-0000-0F00-0000AB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72" name="Straight Connector 171">
          <a:extLst>
            <a:ext uri="{FF2B5EF4-FFF2-40B4-BE49-F238E27FC236}">
              <a16:creationId xmlns:a16="http://schemas.microsoft.com/office/drawing/2014/main" id="{00000000-0008-0000-0F00-0000AC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3" name="Straight Connector 172">
          <a:extLst>
            <a:ext uri="{FF2B5EF4-FFF2-40B4-BE49-F238E27FC236}">
              <a16:creationId xmlns:a16="http://schemas.microsoft.com/office/drawing/2014/main" id="{00000000-0008-0000-0F00-0000AD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4" name="Straight Connector 173">
          <a:extLst>
            <a:ext uri="{FF2B5EF4-FFF2-40B4-BE49-F238E27FC236}">
              <a16:creationId xmlns:a16="http://schemas.microsoft.com/office/drawing/2014/main" id="{00000000-0008-0000-0F00-0000AE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75" name="Straight Connector 174">
          <a:extLst>
            <a:ext uri="{FF2B5EF4-FFF2-40B4-BE49-F238E27FC236}">
              <a16:creationId xmlns:a16="http://schemas.microsoft.com/office/drawing/2014/main" id="{00000000-0008-0000-0F00-0000AF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76" name="Straight Connector 175">
          <a:extLst>
            <a:ext uri="{FF2B5EF4-FFF2-40B4-BE49-F238E27FC236}">
              <a16:creationId xmlns:a16="http://schemas.microsoft.com/office/drawing/2014/main" id="{00000000-0008-0000-0F00-0000B0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7" name="Straight Connector 176">
          <a:extLst>
            <a:ext uri="{FF2B5EF4-FFF2-40B4-BE49-F238E27FC236}">
              <a16:creationId xmlns:a16="http://schemas.microsoft.com/office/drawing/2014/main" id="{00000000-0008-0000-0F00-0000B1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8" name="Straight Connector 177">
          <a:extLst>
            <a:ext uri="{FF2B5EF4-FFF2-40B4-BE49-F238E27FC236}">
              <a16:creationId xmlns:a16="http://schemas.microsoft.com/office/drawing/2014/main" id="{00000000-0008-0000-0F00-0000B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9" name="Straight Connector 178">
          <a:extLst>
            <a:ext uri="{FF2B5EF4-FFF2-40B4-BE49-F238E27FC236}">
              <a16:creationId xmlns:a16="http://schemas.microsoft.com/office/drawing/2014/main" id="{00000000-0008-0000-0F00-0000B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0" name="Straight Connector 179">
          <a:extLst>
            <a:ext uri="{FF2B5EF4-FFF2-40B4-BE49-F238E27FC236}">
              <a16:creationId xmlns:a16="http://schemas.microsoft.com/office/drawing/2014/main" id="{00000000-0008-0000-0F00-0000B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1" name="Straight Connector 180">
          <a:extLst>
            <a:ext uri="{FF2B5EF4-FFF2-40B4-BE49-F238E27FC236}">
              <a16:creationId xmlns:a16="http://schemas.microsoft.com/office/drawing/2014/main" id="{00000000-0008-0000-0F00-0000B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2" name="Straight Connector 181">
          <a:extLst>
            <a:ext uri="{FF2B5EF4-FFF2-40B4-BE49-F238E27FC236}">
              <a16:creationId xmlns:a16="http://schemas.microsoft.com/office/drawing/2014/main" id="{00000000-0008-0000-0F00-0000B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3" name="Straight Connector 182">
          <a:extLst>
            <a:ext uri="{FF2B5EF4-FFF2-40B4-BE49-F238E27FC236}">
              <a16:creationId xmlns:a16="http://schemas.microsoft.com/office/drawing/2014/main" id="{00000000-0008-0000-0F00-0000B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4" name="Straight Connector 183">
          <a:extLst>
            <a:ext uri="{FF2B5EF4-FFF2-40B4-BE49-F238E27FC236}">
              <a16:creationId xmlns:a16="http://schemas.microsoft.com/office/drawing/2014/main" id="{00000000-0008-0000-0F00-0000B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5" name="Straight Connector 184">
          <a:extLst>
            <a:ext uri="{FF2B5EF4-FFF2-40B4-BE49-F238E27FC236}">
              <a16:creationId xmlns:a16="http://schemas.microsoft.com/office/drawing/2014/main" id="{00000000-0008-0000-0F00-0000B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6" name="Straight Connector 185">
          <a:extLst>
            <a:ext uri="{FF2B5EF4-FFF2-40B4-BE49-F238E27FC236}">
              <a16:creationId xmlns:a16="http://schemas.microsoft.com/office/drawing/2014/main" id="{00000000-0008-0000-0F00-0000B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7" name="Straight Connector 186">
          <a:extLst>
            <a:ext uri="{FF2B5EF4-FFF2-40B4-BE49-F238E27FC236}">
              <a16:creationId xmlns:a16="http://schemas.microsoft.com/office/drawing/2014/main" id="{00000000-0008-0000-0F00-0000B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8" name="Straight Connector 187">
          <a:extLst>
            <a:ext uri="{FF2B5EF4-FFF2-40B4-BE49-F238E27FC236}">
              <a16:creationId xmlns:a16="http://schemas.microsoft.com/office/drawing/2014/main" id="{00000000-0008-0000-0F00-0000B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9" name="Straight Connector 188">
          <a:extLst>
            <a:ext uri="{FF2B5EF4-FFF2-40B4-BE49-F238E27FC236}">
              <a16:creationId xmlns:a16="http://schemas.microsoft.com/office/drawing/2014/main" id="{00000000-0008-0000-0F00-0000B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0" name="Straight Connector 189">
          <a:extLst>
            <a:ext uri="{FF2B5EF4-FFF2-40B4-BE49-F238E27FC236}">
              <a16:creationId xmlns:a16="http://schemas.microsoft.com/office/drawing/2014/main" id="{00000000-0008-0000-0F00-0000B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1" name="Straight Connector 190">
          <a:extLst>
            <a:ext uri="{FF2B5EF4-FFF2-40B4-BE49-F238E27FC236}">
              <a16:creationId xmlns:a16="http://schemas.microsoft.com/office/drawing/2014/main" id="{00000000-0008-0000-0F00-0000B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2" name="Straight Connector 191">
          <a:extLst>
            <a:ext uri="{FF2B5EF4-FFF2-40B4-BE49-F238E27FC236}">
              <a16:creationId xmlns:a16="http://schemas.microsoft.com/office/drawing/2014/main" id="{00000000-0008-0000-0F00-0000C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3" name="Straight Connector 192">
          <a:extLst>
            <a:ext uri="{FF2B5EF4-FFF2-40B4-BE49-F238E27FC236}">
              <a16:creationId xmlns:a16="http://schemas.microsoft.com/office/drawing/2014/main" id="{00000000-0008-0000-0F00-0000C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4" name="Straight Connector 193">
          <a:extLst>
            <a:ext uri="{FF2B5EF4-FFF2-40B4-BE49-F238E27FC236}">
              <a16:creationId xmlns:a16="http://schemas.microsoft.com/office/drawing/2014/main" id="{00000000-0008-0000-0F00-0000C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5" name="Straight Connector 194">
          <a:extLst>
            <a:ext uri="{FF2B5EF4-FFF2-40B4-BE49-F238E27FC236}">
              <a16:creationId xmlns:a16="http://schemas.microsoft.com/office/drawing/2014/main" id="{00000000-0008-0000-0F00-0000C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6" name="Straight Connector 195">
          <a:extLst>
            <a:ext uri="{FF2B5EF4-FFF2-40B4-BE49-F238E27FC236}">
              <a16:creationId xmlns:a16="http://schemas.microsoft.com/office/drawing/2014/main" id="{00000000-0008-0000-0F00-0000C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7" name="Straight Connector 196">
          <a:extLst>
            <a:ext uri="{FF2B5EF4-FFF2-40B4-BE49-F238E27FC236}">
              <a16:creationId xmlns:a16="http://schemas.microsoft.com/office/drawing/2014/main" id="{00000000-0008-0000-0F00-0000C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8" name="Straight Connector 197">
          <a:extLst>
            <a:ext uri="{FF2B5EF4-FFF2-40B4-BE49-F238E27FC236}">
              <a16:creationId xmlns:a16="http://schemas.microsoft.com/office/drawing/2014/main" id="{00000000-0008-0000-0F00-0000C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9" name="Straight Connector 198">
          <a:extLst>
            <a:ext uri="{FF2B5EF4-FFF2-40B4-BE49-F238E27FC236}">
              <a16:creationId xmlns:a16="http://schemas.microsoft.com/office/drawing/2014/main" id="{00000000-0008-0000-0F00-0000C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0" name="Straight Connector 199">
          <a:extLst>
            <a:ext uri="{FF2B5EF4-FFF2-40B4-BE49-F238E27FC236}">
              <a16:creationId xmlns:a16="http://schemas.microsoft.com/office/drawing/2014/main" id="{00000000-0008-0000-0F00-0000C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1" name="Straight Connector 200">
          <a:extLst>
            <a:ext uri="{FF2B5EF4-FFF2-40B4-BE49-F238E27FC236}">
              <a16:creationId xmlns:a16="http://schemas.microsoft.com/office/drawing/2014/main" id="{00000000-0008-0000-0F00-0000C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02" name="Straight Connector 201">
          <a:extLst>
            <a:ext uri="{FF2B5EF4-FFF2-40B4-BE49-F238E27FC236}">
              <a16:creationId xmlns:a16="http://schemas.microsoft.com/office/drawing/2014/main" id="{00000000-0008-0000-0F00-0000C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3" name="Straight Connector 202">
          <a:extLst>
            <a:ext uri="{FF2B5EF4-FFF2-40B4-BE49-F238E27FC236}">
              <a16:creationId xmlns:a16="http://schemas.microsoft.com/office/drawing/2014/main" id="{00000000-0008-0000-0F00-0000C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4" name="Straight Connector 203">
          <a:extLst>
            <a:ext uri="{FF2B5EF4-FFF2-40B4-BE49-F238E27FC236}">
              <a16:creationId xmlns:a16="http://schemas.microsoft.com/office/drawing/2014/main" id="{00000000-0008-0000-0F00-0000C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5" name="Straight Connector 204">
          <a:extLst>
            <a:ext uri="{FF2B5EF4-FFF2-40B4-BE49-F238E27FC236}">
              <a16:creationId xmlns:a16="http://schemas.microsoft.com/office/drawing/2014/main" id="{00000000-0008-0000-0F00-0000C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06" name="Straight Connector 205">
          <a:extLst>
            <a:ext uri="{FF2B5EF4-FFF2-40B4-BE49-F238E27FC236}">
              <a16:creationId xmlns:a16="http://schemas.microsoft.com/office/drawing/2014/main" id="{00000000-0008-0000-0F00-0000CE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07" name="Straight Connector 206">
          <a:extLst>
            <a:ext uri="{FF2B5EF4-FFF2-40B4-BE49-F238E27FC236}">
              <a16:creationId xmlns:a16="http://schemas.microsoft.com/office/drawing/2014/main" id="{00000000-0008-0000-0F00-0000CF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08" name="Straight Connector 207">
          <a:extLst>
            <a:ext uri="{FF2B5EF4-FFF2-40B4-BE49-F238E27FC236}">
              <a16:creationId xmlns:a16="http://schemas.microsoft.com/office/drawing/2014/main" id="{00000000-0008-0000-0F00-0000D0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09" name="Straight Connector 208">
          <a:extLst>
            <a:ext uri="{FF2B5EF4-FFF2-40B4-BE49-F238E27FC236}">
              <a16:creationId xmlns:a16="http://schemas.microsoft.com/office/drawing/2014/main" id="{00000000-0008-0000-0F00-0000D1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10" name="Straight Connector 209">
          <a:extLst>
            <a:ext uri="{FF2B5EF4-FFF2-40B4-BE49-F238E27FC236}">
              <a16:creationId xmlns:a16="http://schemas.microsoft.com/office/drawing/2014/main" id="{00000000-0008-0000-0F00-0000D2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11" name="Straight Connector 210">
          <a:extLst>
            <a:ext uri="{FF2B5EF4-FFF2-40B4-BE49-F238E27FC236}">
              <a16:creationId xmlns:a16="http://schemas.microsoft.com/office/drawing/2014/main" id="{00000000-0008-0000-0F00-0000D3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12" name="Straight Connector 211">
          <a:extLst>
            <a:ext uri="{FF2B5EF4-FFF2-40B4-BE49-F238E27FC236}">
              <a16:creationId xmlns:a16="http://schemas.microsoft.com/office/drawing/2014/main" id="{00000000-0008-0000-0F00-0000D4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13" name="Straight Connector 212">
          <a:extLst>
            <a:ext uri="{FF2B5EF4-FFF2-40B4-BE49-F238E27FC236}">
              <a16:creationId xmlns:a16="http://schemas.microsoft.com/office/drawing/2014/main" id="{00000000-0008-0000-0F00-0000D5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14" name="Straight Connector 213">
          <a:extLst>
            <a:ext uri="{FF2B5EF4-FFF2-40B4-BE49-F238E27FC236}">
              <a16:creationId xmlns:a16="http://schemas.microsoft.com/office/drawing/2014/main" id="{00000000-0008-0000-0F00-0000D6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15" name="Straight Connector 214">
          <a:extLst>
            <a:ext uri="{FF2B5EF4-FFF2-40B4-BE49-F238E27FC236}">
              <a16:creationId xmlns:a16="http://schemas.microsoft.com/office/drawing/2014/main" id="{00000000-0008-0000-0F00-0000D7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16" name="Straight Connector 215">
          <a:extLst>
            <a:ext uri="{FF2B5EF4-FFF2-40B4-BE49-F238E27FC236}">
              <a16:creationId xmlns:a16="http://schemas.microsoft.com/office/drawing/2014/main" id="{00000000-0008-0000-0F00-0000D8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17" name="Straight Connector 216">
          <a:extLst>
            <a:ext uri="{FF2B5EF4-FFF2-40B4-BE49-F238E27FC236}">
              <a16:creationId xmlns:a16="http://schemas.microsoft.com/office/drawing/2014/main" id="{00000000-0008-0000-0F00-0000D9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18" name="Straight Connector 217">
          <a:extLst>
            <a:ext uri="{FF2B5EF4-FFF2-40B4-BE49-F238E27FC236}">
              <a16:creationId xmlns:a16="http://schemas.microsoft.com/office/drawing/2014/main" id="{00000000-0008-0000-0F00-0000DA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19" name="Straight Connector 218">
          <a:extLst>
            <a:ext uri="{FF2B5EF4-FFF2-40B4-BE49-F238E27FC236}">
              <a16:creationId xmlns:a16="http://schemas.microsoft.com/office/drawing/2014/main" id="{00000000-0008-0000-0F00-0000DB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0" name="Straight Connector 219">
          <a:extLst>
            <a:ext uri="{FF2B5EF4-FFF2-40B4-BE49-F238E27FC236}">
              <a16:creationId xmlns:a16="http://schemas.microsoft.com/office/drawing/2014/main" id="{00000000-0008-0000-0F00-0000DC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21" name="Straight Connector 220">
          <a:extLst>
            <a:ext uri="{FF2B5EF4-FFF2-40B4-BE49-F238E27FC236}">
              <a16:creationId xmlns:a16="http://schemas.microsoft.com/office/drawing/2014/main" id="{00000000-0008-0000-0F00-0000DD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2" name="Straight Connector 221">
          <a:extLst>
            <a:ext uri="{FF2B5EF4-FFF2-40B4-BE49-F238E27FC236}">
              <a16:creationId xmlns:a16="http://schemas.microsoft.com/office/drawing/2014/main" id="{00000000-0008-0000-0F00-0000D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3" name="Straight Connector 222">
          <a:extLst>
            <a:ext uri="{FF2B5EF4-FFF2-40B4-BE49-F238E27FC236}">
              <a16:creationId xmlns:a16="http://schemas.microsoft.com/office/drawing/2014/main" id="{00000000-0008-0000-0F00-0000D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4" name="Straight Connector 223">
          <a:extLst>
            <a:ext uri="{FF2B5EF4-FFF2-40B4-BE49-F238E27FC236}">
              <a16:creationId xmlns:a16="http://schemas.microsoft.com/office/drawing/2014/main" id="{00000000-0008-0000-0F00-0000E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5" name="Straight Connector 224">
          <a:extLst>
            <a:ext uri="{FF2B5EF4-FFF2-40B4-BE49-F238E27FC236}">
              <a16:creationId xmlns:a16="http://schemas.microsoft.com/office/drawing/2014/main" id="{00000000-0008-0000-0F00-0000E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6" name="Straight Connector 225">
          <a:extLst>
            <a:ext uri="{FF2B5EF4-FFF2-40B4-BE49-F238E27FC236}">
              <a16:creationId xmlns:a16="http://schemas.microsoft.com/office/drawing/2014/main" id="{00000000-0008-0000-0F00-0000E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7" name="Straight Connector 226">
          <a:extLst>
            <a:ext uri="{FF2B5EF4-FFF2-40B4-BE49-F238E27FC236}">
              <a16:creationId xmlns:a16="http://schemas.microsoft.com/office/drawing/2014/main" id="{00000000-0008-0000-0F00-0000E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8" name="Straight Connector 227">
          <a:extLst>
            <a:ext uri="{FF2B5EF4-FFF2-40B4-BE49-F238E27FC236}">
              <a16:creationId xmlns:a16="http://schemas.microsoft.com/office/drawing/2014/main" id="{00000000-0008-0000-0F00-0000E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9" name="Straight Connector 228">
          <a:extLst>
            <a:ext uri="{FF2B5EF4-FFF2-40B4-BE49-F238E27FC236}">
              <a16:creationId xmlns:a16="http://schemas.microsoft.com/office/drawing/2014/main" id="{00000000-0008-0000-0F00-0000E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0" name="Straight Connector 229">
          <a:extLst>
            <a:ext uri="{FF2B5EF4-FFF2-40B4-BE49-F238E27FC236}">
              <a16:creationId xmlns:a16="http://schemas.microsoft.com/office/drawing/2014/main" id="{00000000-0008-0000-0F00-0000E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1" name="Straight Connector 230">
          <a:extLst>
            <a:ext uri="{FF2B5EF4-FFF2-40B4-BE49-F238E27FC236}">
              <a16:creationId xmlns:a16="http://schemas.microsoft.com/office/drawing/2014/main" id="{00000000-0008-0000-0F00-0000E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2" name="Straight Connector 231">
          <a:extLst>
            <a:ext uri="{FF2B5EF4-FFF2-40B4-BE49-F238E27FC236}">
              <a16:creationId xmlns:a16="http://schemas.microsoft.com/office/drawing/2014/main" id="{00000000-0008-0000-0F00-0000E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3" name="Straight Connector 232">
          <a:extLst>
            <a:ext uri="{FF2B5EF4-FFF2-40B4-BE49-F238E27FC236}">
              <a16:creationId xmlns:a16="http://schemas.microsoft.com/office/drawing/2014/main" id="{00000000-0008-0000-0F00-0000E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4" name="Straight Connector 233">
          <a:extLst>
            <a:ext uri="{FF2B5EF4-FFF2-40B4-BE49-F238E27FC236}">
              <a16:creationId xmlns:a16="http://schemas.microsoft.com/office/drawing/2014/main" id="{00000000-0008-0000-0F00-0000E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5" name="Straight Connector 234">
          <a:extLst>
            <a:ext uri="{FF2B5EF4-FFF2-40B4-BE49-F238E27FC236}">
              <a16:creationId xmlns:a16="http://schemas.microsoft.com/office/drawing/2014/main" id="{00000000-0008-0000-0F00-0000E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6" name="Straight Connector 235">
          <a:extLst>
            <a:ext uri="{FF2B5EF4-FFF2-40B4-BE49-F238E27FC236}">
              <a16:creationId xmlns:a16="http://schemas.microsoft.com/office/drawing/2014/main" id="{00000000-0008-0000-0F00-0000E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7" name="Straight Connector 236">
          <a:extLst>
            <a:ext uri="{FF2B5EF4-FFF2-40B4-BE49-F238E27FC236}">
              <a16:creationId xmlns:a16="http://schemas.microsoft.com/office/drawing/2014/main" id="{00000000-0008-0000-0F00-0000E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8" name="Straight Connector 237">
          <a:extLst>
            <a:ext uri="{FF2B5EF4-FFF2-40B4-BE49-F238E27FC236}">
              <a16:creationId xmlns:a16="http://schemas.microsoft.com/office/drawing/2014/main" id="{00000000-0008-0000-0F00-0000E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9" name="Straight Connector 238">
          <a:extLst>
            <a:ext uri="{FF2B5EF4-FFF2-40B4-BE49-F238E27FC236}">
              <a16:creationId xmlns:a16="http://schemas.microsoft.com/office/drawing/2014/main" id="{00000000-0008-0000-0F00-0000E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0" name="Straight Connector 239">
          <a:extLst>
            <a:ext uri="{FF2B5EF4-FFF2-40B4-BE49-F238E27FC236}">
              <a16:creationId xmlns:a16="http://schemas.microsoft.com/office/drawing/2014/main" id="{00000000-0008-0000-0F00-0000F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1" name="Straight Connector 240">
          <a:extLst>
            <a:ext uri="{FF2B5EF4-FFF2-40B4-BE49-F238E27FC236}">
              <a16:creationId xmlns:a16="http://schemas.microsoft.com/office/drawing/2014/main" id="{00000000-0008-0000-0F00-0000F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2" name="Straight Connector 241">
          <a:extLst>
            <a:ext uri="{FF2B5EF4-FFF2-40B4-BE49-F238E27FC236}">
              <a16:creationId xmlns:a16="http://schemas.microsoft.com/office/drawing/2014/main" id="{00000000-0008-0000-0F00-0000F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3" name="Straight Connector 242">
          <a:extLst>
            <a:ext uri="{FF2B5EF4-FFF2-40B4-BE49-F238E27FC236}">
              <a16:creationId xmlns:a16="http://schemas.microsoft.com/office/drawing/2014/main" id="{00000000-0008-0000-0F00-0000F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4" name="Straight Connector 243">
          <a:extLst>
            <a:ext uri="{FF2B5EF4-FFF2-40B4-BE49-F238E27FC236}">
              <a16:creationId xmlns:a16="http://schemas.microsoft.com/office/drawing/2014/main" id="{00000000-0008-0000-0F00-0000F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5" name="Straight Connector 244">
          <a:extLst>
            <a:ext uri="{FF2B5EF4-FFF2-40B4-BE49-F238E27FC236}">
              <a16:creationId xmlns:a16="http://schemas.microsoft.com/office/drawing/2014/main" id="{00000000-0008-0000-0F00-0000F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6" name="Straight Connector 245">
          <a:extLst>
            <a:ext uri="{FF2B5EF4-FFF2-40B4-BE49-F238E27FC236}">
              <a16:creationId xmlns:a16="http://schemas.microsoft.com/office/drawing/2014/main" id="{00000000-0008-0000-0F00-0000F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7" name="Straight Connector 246">
          <a:extLst>
            <a:ext uri="{FF2B5EF4-FFF2-40B4-BE49-F238E27FC236}">
              <a16:creationId xmlns:a16="http://schemas.microsoft.com/office/drawing/2014/main" id="{00000000-0008-0000-0F00-0000F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8" name="Straight Connector 247">
          <a:extLst>
            <a:ext uri="{FF2B5EF4-FFF2-40B4-BE49-F238E27FC236}">
              <a16:creationId xmlns:a16="http://schemas.microsoft.com/office/drawing/2014/main" id="{00000000-0008-0000-0F00-0000F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9" name="Straight Connector 248">
          <a:extLst>
            <a:ext uri="{FF2B5EF4-FFF2-40B4-BE49-F238E27FC236}">
              <a16:creationId xmlns:a16="http://schemas.microsoft.com/office/drawing/2014/main" id="{00000000-0008-0000-0F00-0000F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50" name="Straight Connector 249">
          <a:extLst>
            <a:ext uri="{FF2B5EF4-FFF2-40B4-BE49-F238E27FC236}">
              <a16:creationId xmlns:a16="http://schemas.microsoft.com/office/drawing/2014/main" id="{00000000-0008-0000-0F00-0000FA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51" name="Straight Connector 250">
          <a:extLst>
            <a:ext uri="{FF2B5EF4-FFF2-40B4-BE49-F238E27FC236}">
              <a16:creationId xmlns:a16="http://schemas.microsoft.com/office/drawing/2014/main" id="{00000000-0008-0000-0F00-0000FB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52" name="Straight Connector 251">
          <a:extLst>
            <a:ext uri="{FF2B5EF4-FFF2-40B4-BE49-F238E27FC236}">
              <a16:creationId xmlns:a16="http://schemas.microsoft.com/office/drawing/2014/main" id="{00000000-0008-0000-0F00-0000FC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53" name="Straight Connector 252">
          <a:extLst>
            <a:ext uri="{FF2B5EF4-FFF2-40B4-BE49-F238E27FC236}">
              <a16:creationId xmlns:a16="http://schemas.microsoft.com/office/drawing/2014/main" id="{00000000-0008-0000-0F00-0000FD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54" name="Straight Connector 253">
          <a:extLst>
            <a:ext uri="{FF2B5EF4-FFF2-40B4-BE49-F238E27FC236}">
              <a16:creationId xmlns:a16="http://schemas.microsoft.com/office/drawing/2014/main" id="{00000000-0008-0000-0F00-0000FE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55" name="Straight Connector 254">
          <a:extLst>
            <a:ext uri="{FF2B5EF4-FFF2-40B4-BE49-F238E27FC236}">
              <a16:creationId xmlns:a16="http://schemas.microsoft.com/office/drawing/2014/main" id="{00000000-0008-0000-0F00-0000FF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56" name="Straight Connector 255">
          <a:extLst>
            <a:ext uri="{FF2B5EF4-FFF2-40B4-BE49-F238E27FC236}">
              <a16:creationId xmlns:a16="http://schemas.microsoft.com/office/drawing/2014/main" id="{00000000-0008-0000-0F00-000000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57" name="Straight Connector 256">
          <a:extLst>
            <a:ext uri="{FF2B5EF4-FFF2-40B4-BE49-F238E27FC236}">
              <a16:creationId xmlns:a16="http://schemas.microsoft.com/office/drawing/2014/main" id="{00000000-0008-0000-0F00-000001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58" name="Straight Connector 257">
          <a:extLst>
            <a:ext uri="{FF2B5EF4-FFF2-40B4-BE49-F238E27FC236}">
              <a16:creationId xmlns:a16="http://schemas.microsoft.com/office/drawing/2014/main" id="{00000000-0008-0000-0F00-000002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59" name="Straight Connector 258">
          <a:extLst>
            <a:ext uri="{FF2B5EF4-FFF2-40B4-BE49-F238E27FC236}">
              <a16:creationId xmlns:a16="http://schemas.microsoft.com/office/drawing/2014/main" id="{00000000-0008-0000-0F00-000003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60" name="Straight Connector 259">
          <a:extLst>
            <a:ext uri="{FF2B5EF4-FFF2-40B4-BE49-F238E27FC236}">
              <a16:creationId xmlns:a16="http://schemas.microsoft.com/office/drawing/2014/main" id="{00000000-0008-0000-0F00-000004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1" name="Straight Connector 260">
          <a:extLst>
            <a:ext uri="{FF2B5EF4-FFF2-40B4-BE49-F238E27FC236}">
              <a16:creationId xmlns:a16="http://schemas.microsoft.com/office/drawing/2014/main" id="{00000000-0008-0000-0F00-000005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2" name="Straight Connector 261">
          <a:extLst>
            <a:ext uri="{FF2B5EF4-FFF2-40B4-BE49-F238E27FC236}">
              <a16:creationId xmlns:a16="http://schemas.microsoft.com/office/drawing/2014/main" id="{00000000-0008-0000-0F00-000006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3" name="Straight Connector 262">
          <a:extLst>
            <a:ext uri="{FF2B5EF4-FFF2-40B4-BE49-F238E27FC236}">
              <a16:creationId xmlns:a16="http://schemas.microsoft.com/office/drawing/2014/main" id="{00000000-0008-0000-0F00-000007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4" name="Straight Connector 263">
          <a:extLst>
            <a:ext uri="{FF2B5EF4-FFF2-40B4-BE49-F238E27FC236}">
              <a16:creationId xmlns:a16="http://schemas.microsoft.com/office/drawing/2014/main" id="{00000000-0008-0000-0F00-000008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65" name="Straight Connector 264">
          <a:extLst>
            <a:ext uri="{FF2B5EF4-FFF2-40B4-BE49-F238E27FC236}">
              <a16:creationId xmlns:a16="http://schemas.microsoft.com/office/drawing/2014/main" id="{00000000-0008-0000-0F00-000009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6" name="Straight Connector 265">
          <a:extLst>
            <a:ext uri="{FF2B5EF4-FFF2-40B4-BE49-F238E27FC236}">
              <a16:creationId xmlns:a16="http://schemas.microsoft.com/office/drawing/2014/main" id="{00000000-0008-0000-0F00-00000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7" name="Straight Connector 266">
          <a:extLst>
            <a:ext uri="{FF2B5EF4-FFF2-40B4-BE49-F238E27FC236}">
              <a16:creationId xmlns:a16="http://schemas.microsoft.com/office/drawing/2014/main" id="{00000000-0008-0000-0F00-00000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8" name="Straight Connector 267">
          <a:extLst>
            <a:ext uri="{FF2B5EF4-FFF2-40B4-BE49-F238E27FC236}">
              <a16:creationId xmlns:a16="http://schemas.microsoft.com/office/drawing/2014/main" id="{00000000-0008-0000-0F00-00000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9" name="Straight Connector 268">
          <a:extLst>
            <a:ext uri="{FF2B5EF4-FFF2-40B4-BE49-F238E27FC236}">
              <a16:creationId xmlns:a16="http://schemas.microsoft.com/office/drawing/2014/main" id="{00000000-0008-0000-0F00-00000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70" name="Straight Connector 269">
          <a:extLst>
            <a:ext uri="{FF2B5EF4-FFF2-40B4-BE49-F238E27FC236}">
              <a16:creationId xmlns:a16="http://schemas.microsoft.com/office/drawing/2014/main" id="{00000000-0008-0000-0F00-00000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1" name="Straight Connector 270">
          <a:extLst>
            <a:ext uri="{FF2B5EF4-FFF2-40B4-BE49-F238E27FC236}">
              <a16:creationId xmlns:a16="http://schemas.microsoft.com/office/drawing/2014/main" id="{00000000-0008-0000-0F00-00000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72" name="Straight Connector 271">
          <a:extLst>
            <a:ext uri="{FF2B5EF4-FFF2-40B4-BE49-F238E27FC236}">
              <a16:creationId xmlns:a16="http://schemas.microsoft.com/office/drawing/2014/main" id="{00000000-0008-0000-0F00-00001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73" name="Straight Connector 272">
          <a:extLst>
            <a:ext uri="{FF2B5EF4-FFF2-40B4-BE49-F238E27FC236}">
              <a16:creationId xmlns:a16="http://schemas.microsoft.com/office/drawing/2014/main" id="{00000000-0008-0000-0F00-00001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74" name="Straight Connector 273">
          <a:extLst>
            <a:ext uri="{FF2B5EF4-FFF2-40B4-BE49-F238E27FC236}">
              <a16:creationId xmlns:a16="http://schemas.microsoft.com/office/drawing/2014/main" id="{00000000-0008-0000-0F00-000012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75" name="Straight Connector 274">
          <a:extLst>
            <a:ext uri="{FF2B5EF4-FFF2-40B4-BE49-F238E27FC236}">
              <a16:creationId xmlns:a16="http://schemas.microsoft.com/office/drawing/2014/main" id="{00000000-0008-0000-0F00-000013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76" name="Straight Connector 275">
          <a:extLst>
            <a:ext uri="{FF2B5EF4-FFF2-40B4-BE49-F238E27FC236}">
              <a16:creationId xmlns:a16="http://schemas.microsoft.com/office/drawing/2014/main" id="{00000000-0008-0000-0F00-000014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77" name="Straight Connector 276">
          <a:extLst>
            <a:ext uri="{FF2B5EF4-FFF2-40B4-BE49-F238E27FC236}">
              <a16:creationId xmlns:a16="http://schemas.microsoft.com/office/drawing/2014/main" id="{00000000-0008-0000-0F00-000015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78" name="Straight Connector 277">
          <a:extLst>
            <a:ext uri="{FF2B5EF4-FFF2-40B4-BE49-F238E27FC236}">
              <a16:creationId xmlns:a16="http://schemas.microsoft.com/office/drawing/2014/main" id="{00000000-0008-0000-0F00-000016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79" name="Straight Connector 278">
          <a:extLst>
            <a:ext uri="{FF2B5EF4-FFF2-40B4-BE49-F238E27FC236}">
              <a16:creationId xmlns:a16="http://schemas.microsoft.com/office/drawing/2014/main" id="{00000000-0008-0000-0F00-000017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80" name="Straight Connector 279">
          <a:extLst>
            <a:ext uri="{FF2B5EF4-FFF2-40B4-BE49-F238E27FC236}">
              <a16:creationId xmlns:a16="http://schemas.microsoft.com/office/drawing/2014/main" id="{00000000-0008-0000-0F00-000018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81" name="Straight Connector 280">
          <a:extLst>
            <a:ext uri="{FF2B5EF4-FFF2-40B4-BE49-F238E27FC236}">
              <a16:creationId xmlns:a16="http://schemas.microsoft.com/office/drawing/2014/main" id="{00000000-0008-0000-0F00-000019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82" name="Straight Connector 281">
          <a:extLst>
            <a:ext uri="{FF2B5EF4-FFF2-40B4-BE49-F238E27FC236}">
              <a16:creationId xmlns:a16="http://schemas.microsoft.com/office/drawing/2014/main" id="{00000000-0008-0000-0F00-00001A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83" name="Straight Connector 282">
          <a:extLst>
            <a:ext uri="{FF2B5EF4-FFF2-40B4-BE49-F238E27FC236}">
              <a16:creationId xmlns:a16="http://schemas.microsoft.com/office/drawing/2014/main" id="{00000000-0008-0000-0F00-00001B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84" name="Straight Connector 283">
          <a:extLst>
            <a:ext uri="{FF2B5EF4-FFF2-40B4-BE49-F238E27FC236}">
              <a16:creationId xmlns:a16="http://schemas.microsoft.com/office/drawing/2014/main" id="{00000000-0008-0000-0F00-00001C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85" name="Straight Connector 284">
          <a:extLst>
            <a:ext uri="{FF2B5EF4-FFF2-40B4-BE49-F238E27FC236}">
              <a16:creationId xmlns:a16="http://schemas.microsoft.com/office/drawing/2014/main" id="{00000000-0008-0000-0F00-00001D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86" name="Straight Connector 285">
          <a:extLst>
            <a:ext uri="{FF2B5EF4-FFF2-40B4-BE49-F238E27FC236}">
              <a16:creationId xmlns:a16="http://schemas.microsoft.com/office/drawing/2014/main" id="{00000000-0008-0000-0F00-00001E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87" name="Straight Connector 286">
          <a:extLst>
            <a:ext uri="{FF2B5EF4-FFF2-40B4-BE49-F238E27FC236}">
              <a16:creationId xmlns:a16="http://schemas.microsoft.com/office/drawing/2014/main" id="{00000000-0008-0000-0F00-00001F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88" name="Straight Connector 287">
          <a:extLst>
            <a:ext uri="{FF2B5EF4-FFF2-40B4-BE49-F238E27FC236}">
              <a16:creationId xmlns:a16="http://schemas.microsoft.com/office/drawing/2014/main" id="{00000000-0008-0000-0F00-000020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89" name="Straight Connector 288">
          <a:extLst>
            <a:ext uri="{FF2B5EF4-FFF2-40B4-BE49-F238E27FC236}">
              <a16:creationId xmlns:a16="http://schemas.microsoft.com/office/drawing/2014/main" id="{00000000-0008-0000-0F00-000021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0" name="Straight Connector 289">
          <a:extLst>
            <a:ext uri="{FF2B5EF4-FFF2-40B4-BE49-F238E27FC236}">
              <a16:creationId xmlns:a16="http://schemas.microsoft.com/office/drawing/2014/main" id="{00000000-0008-0000-0F00-000022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1" name="Straight Connector 290">
          <a:extLst>
            <a:ext uri="{FF2B5EF4-FFF2-40B4-BE49-F238E27FC236}">
              <a16:creationId xmlns:a16="http://schemas.microsoft.com/office/drawing/2014/main" id="{00000000-0008-0000-0F00-000023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2" name="Straight Connector 291">
          <a:extLst>
            <a:ext uri="{FF2B5EF4-FFF2-40B4-BE49-F238E27FC236}">
              <a16:creationId xmlns:a16="http://schemas.microsoft.com/office/drawing/2014/main" id="{00000000-0008-0000-0F00-000024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93" name="Straight Connector 292">
          <a:extLst>
            <a:ext uri="{FF2B5EF4-FFF2-40B4-BE49-F238E27FC236}">
              <a16:creationId xmlns:a16="http://schemas.microsoft.com/office/drawing/2014/main" id="{00000000-0008-0000-0F00-000025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4" name="Straight Connector 293">
          <a:extLst>
            <a:ext uri="{FF2B5EF4-FFF2-40B4-BE49-F238E27FC236}">
              <a16:creationId xmlns:a16="http://schemas.microsoft.com/office/drawing/2014/main" id="{00000000-0008-0000-0F00-00002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5" name="Straight Connector 294">
          <a:extLst>
            <a:ext uri="{FF2B5EF4-FFF2-40B4-BE49-F238E27FC236}">
              <a16:creationId xmlns:a16="http://schemas.microsoft.com/office/drawing/2014/main" id="{00000000-0008-0000-0F00-00002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6" name="Straight Connector 295">
          <a:extLst>
            <a:ext uri="{FF2B5EF4-FFF2-40B4-BE49-F238E27FC236}">
              <a16:creationId xmlns:a16="http://schemas.microsoft.com/office/drawing/2014/main" id="{00000000-0008-0000-0F00-00002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7" name="Straight Connector 296">
          <a:extLst>
            <a:ext uri="{FF2B5EF4-FFF2-40B4-BE49-F238E27FC236}">
              <a16:creationId xmlns:a16="http://schemas.microsoft.com/office/drawing/2014/main" id="{00000000-0008-0000-0F00-00002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8" name="Straight Connector 297">
          <a:extLst>
            <a:ext uri="{FF2B5EF4-FFF2-40B4-BE49-F238E27FC236}">
              <a16:creationId xmlns:a16="http://schemas.microsoft.com/office/drawing/2014/main" id="{00000000-0008-0000-0F00-00002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9" name="Straight Connector 298">
          <a:extLst>
            <a:ext uri="{FF2B5EF4-FFF2-40B4-BE49-F238E27FC236}">
              <a16:creationId xmlns:a16="http://schemas.microsoft.com/office/drawing/2014/main" id="{00000000-0008-0000-0F00-00002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0" name="Straight Connector 299">
          <a:extLst>
            <a:ext uri="{FF2B5EF4-FFF2-40B4-BE49-F238E27FC236}">
              <a16:creationId xmlns:a16="http://schemas.microsoft.com/office/drawing/2014/main" id="{00000000-0008-0000-0F00-00002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1" name="Straight Connector 300">
          <a:extLst>
            <a:ext uri="{FF2B5EF4-FFF2-40B4-BE49-F238E27FC236}">
              <a16:creationId xmlns:a16="http://schemas.microsoft.com/office/drawing/2014/main" id="{00000000-0008-0000-0F00-00002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2" name="Straight Connector 301">
          <a:extLst>
            <a:ext uri="{FF2B5EF4-FFF2-40B4-BE49-F238E27FC236}">
              <a16:creationId xmlns:a16="http://schemas.microsoft.com/office/drawing/2014/main" id="{00000000-0008-0000-0F00-00002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3" name="Straight Connector 302">
          <a:extLst>
            <a:ext uri="{FF2B5EF4-FFF2-40B4-BE49-F238E27FC236}">
              <a16:creationId xmlns:a16="http://schemas.microsoft.com/office/drawing/2014/main" id="{00000000-0008-0000-0F00-00002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4" name="Straight Connector 303">
          <a:extLst>
            <a:ext uri="{FF2B5EF4-FFF2-40B4-BE49-F238E27FC236}">
              <a16:creationId xmlns:a16="http://schemas.microsoft.com/office/drawing/2014/main" id="{00000000-0008-0000-0F00-00003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5" name="Straight Connector 304">
          <a:extLst>
            <a:ext uri="{FF2B5EF4-FFF2-40B4-BE49-F238E27FC236}">
              <a16:creationId xmlns:a16="http://schemas.microsoft.com/office/drawing/2014/main" id="{00000000-0008-0000-0F00-00003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6" name="Straight Connector 305">
          <a:extLst>
            <a:ext uri="{FF2B5EF4-FFF2-40B4-BE49-F238E27FC236}">
              <a16:creationId xmlns:a16="http://schemas.microsoft.com/office/drawing/2014/main" id="{00000000-0008-0000-0F00-00003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7" name="Straight Connector 306">
          <a:extLst>
            <a:ext uri="{FF2B5EF4-FFF2-40B4-BE49-F238E27FC236}">
              <a16:creationId xmlns:a16="http://schemas.microsoft.com/office/drawing/2014/main" id="{00000000-0008-0000-0F00-00003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8" name="Straight Connector 307">
          <a:extLst>
            <a:ext uri="{FF2B5EF4-FFF2-40B4-BE49-F238E27FC236}">
              <a16:creationId xmlns:a16="http://schemas.microsoft.com/office/drawing/2014/main" id="{00000000-0008-0000-0F00-00003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9" name="Straight Connector 308">
          <a:extLst>
            <a:ext uri="{FF2B5EF4-FFF2-40B4-BE49-F238E27FC236}">
              <a16:creationId xmlns:a16="http://schemas.microsoft.com/office/drawing/2014/main" id="{00000000-0008-0000-0F00-00003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0" name="Straight Connector 309">
          <a:extLst>
            <a:ext uri="{FF2B5EF4-FFF2-40B4-BE49-F238E27FC236}">
              <a16:creationId xmlns:a16="http://schemas.microsoft.com/office/drawing/2014/main" id="{00000000-0008-0000-0F00-00003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1" name="Straight Connector 310">
          <a:extLst>
            <a:ext uri="{FF2B5EF4-FFF2-40B4-BE49-F238E27FC236}">
              <a16:creationId xmlns:a16="http://schemas.microsoft.com/office/drawing/2014/main" id="{00000000-0008-0000-0F00-00003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2" name="Straight Connector 311">
          <a:extLst>
            <a:ext uri="{FF2B5EF4-FFF2-40B4-BE49-F238E27FC236}">
              <a16:creationId xmlns:a16="http://schemas.microsoft.com/office/drawing/2014/main" id="{00000000-0008-0000-0F00-00003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3" name="Straight Connector 312">
          <a:extLst>
            <a:ext uri="{FF2B5EF4-FFF2-40B4-BE49-F238E27FC236}">
              <a16:creationId xmlns:a16="http://schemas.microsoft.com/office/drawing/2014/main" id="{00000000-0008-0000-0F00-00003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4" name="Straight Connector 313">
          <a:extLst>
            <a:ext uri="{FF2B5EF4-FFF2-40B4-BE49-F238E27FC236}">
              <a16:creationId xmlns:a16="http://schemas.microsoft.com/office/drawing/2014/main" id="{00000000-0008-0000-0F00-00003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5" name="Straight Connector 314">
          <a:extLst>
            <a:ext uri="{FF2B5EF4-FFF2-40B4-BE49-F238E27FC236}">
              <a16:creationId xmlns:a16="http://schemas.microsoft.com/office/drawing/2014/main" id="{00000000-0008-0000-0F00-00003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6" name="Straight Connector 315">
          <a:extLst>
            <a:ext uri="{FF2B5EF4-FFF2-40B4-BE49-F238E27FC236}">
              <a16:creationId xmlns:a16="http://schemas.microsoft.com/office/drawing/2014/main" id="{00000000-0008-0000-0F00-00003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7" name="Straight Connector 316">
          <a:extLst>
            <a:ext uri="{FF2B5EF4-FFF2-40B4-BE49-F238E27FC236}">
              <a16:creationId xmlns:a16="http://schemas.microsoft.com/office/drawing/2014/main" id="{00000000-0008-0000-0F00-00003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8" name="Straight Connector 317">
          <a:extLst>
            <a:ext uri="{FF2B5EF4-FFF2-40B4-BE49-F238E27FC236}">
              <a16:creationId xmlns:a16="http://schemas.microsoft.com/office/drawing/2014/main" id="{00000000-0008-0000-0F00-00003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9" name="Straight Connector 318">
          <a:extLst>
            <a:ext uri="{FF2B5EF4-FFF2-40B4-BE49-F238E27FC236}">
              <a16:creationId xmlns:a16="http://schemas.microsoft.com/office/drawing/2014/main" id="{00000000-0008-0000-0F00-00003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0" name="Straight Connector 319">
          <a:extLst>
            <a:ext uri="{FF2B5EF4-FFF2-40B4-BE49-F238E27FC236}">
              <a16:creationId xmlns:a16="http://schemas.microsoft.com/office/drawing/2014/main" id="{00000000-0008-0000-0F00-00004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21" name="Straight Connector 320">
          <a:extLst>
            <a:ext uri="{FF2B5EF4-FFF2-40B4-BE49-F238E27FC236}">
              <a16:creationId xmlns:a16="http://schemas.microsoft.com/office/drawing/2014/main" id="{00000000-0008-0000-0F00-00004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22" name="Straight Connector 321">
          <a:extLst>
            <a:ext uri="{FF2B5EF4-FFF2-40B4-BE49-F238E27FC236}">
              <a16:creationId xmlns:a16="http://schemas.microsoft.com/office/drawing/2014/main" id="{00000000-0008-0000-0F00-000042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23" name="Straight Connector 322">
          <a:extLst>
            <a:ext uri="{FF2B5EF4-FFF2-40B4-BE49-F238E27FC236}">
              <a16:creationId xmlns:a16="http://schemas.microsoft.com/office/drawing/2014/main" id="{00000000-0008-0000-0F00-000043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24" name="Straight Connector 323">
          <a:extLst>
            <a:ext uri="{FF2B5EF4-FFF2-40B4-BE49-F238E27FC236}">
              <a16:creationId xmlns:a16="http://schemas.microsoft.com/office/drawing/2014/main" id="{00000000-0008-0000-0F00-000044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25" name="Straight Connector 324">
          <a:extLst>
            <a:ext uri="{FF2B5EF4-FFF2-40B4-BE49-F238E27FC236}">
              <a16:creationId xmlns:a16="http://schemas.microsoft.com/office/drawing/2014/main" id="{00000000-0008-0000-0F00-000045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26" name="Straight Connector 325">
          <a:extLst>
            <a:ext uri="{FF2B5EF4-FFF2-40B4-BE49-F238E27FC236}">
              <a16:creationId xmlns:a16="http://schemas.microsoft.com/office/drawing/2014/main" id="{00000000-0008-0000-0F00-000046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27" name="Straight Connector 326">
          <a:extLst>
            <a:ext uri="{FF2B5EF4-FFF2-40B4-BE49-F238E27FC236}">
              <a16:creationId xmlns:a16="http://schemas.microsoft.com/office/drawing/2014/main" id="{00000000-0008-0000-0F00-000047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28" name="Straight Connector 327">
          <a:extLst>
            <a:ext uri="{FF2B5EF4-FFF2-40B4-BE49-F238E27FC236}">
              <a16:creationId xmlns:a16="http://schemas.microsoft.com/office/drawing/2014/main" id="{00000000-0008-0000-0F00-000048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29" name="Straight Connector 328">
          <a:extLst>
            <a:ext uri="{FF2B5EF4-FFF2-40B4-BE49-F238E27FC236}">
              <a16:creationId xmlns:a16="http://schemas.microsoft.com/office/drawing/2014/main" id="{00000000-0008-0000-0F00-000049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30" name="Straight Connector 329">
          <a:extLst>
            <a:ext uri="{FF2B5EF4-FFF2-40B4-BE49-F238E27FC236}">
              <a16:creationId xmlns:a16="http://schemas.microsoft.com/office/drawing/2014/main" id="{00000000-0008-0000-0F00-00004A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31" name="Straight Connector 330">
          <a:extLst>
            <a:ext uri="{FF2B5EF4-FFF2-40B4-BE49-F238E27FC236}">
              <a16:creationId xmlns:a16="http://schemas.microsoft.com/office/drawing/2014/main" id="{00000000-0008-0000-0F00-00004B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32" name="Straight Connector 331">
          <a:extLst>
            <a:ext uri="{FF2B5EF4-FFF2-40B4-BE49-F238E27FC236}">
              <a16:creationId xmlns:a16="http://schemas.microsoft.com/office/drawing/2014/main" id="{00000000-0008-0000-0F00-00004C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3" name="Straight Connector 332">
          <a:extLst>
            <a:ext uri="{FF2B5EF4-FFF2-40B4-BE49-F238E27FC236}">
              <a16:creationId xmlns:a16="http://schemas.microsoft.com/office/drawing/2014/main" id="{00000000-0008-0000-0F00-00004D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4" name="Straight Connector 333">
          <a:extLst>
            <a:ext uri="{FF2B5EF4-FFF2-40B4-BE49-F238E27FC236}">
              <a16:creationId xmlns:a16="http://schemas.microsoft.com/office/drawing/2014/main" id="{00000000-0008-0000-0F00-00004E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35" name="Straight Connector 334">
          <a:extLst>
            <a:ext uri="{FF2B5EF4-FFF2-40B4-BE49-F238E27FC236}">
              <a16:creationId xmlns:a16="http://schemas.microsoft.com/office/drawing/2014/main" id="{00000000-0008-0000-0F00-00004F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6" name="Straight Connector 335">
          <a:extLst>
            <a:ext uri="{FF2B5EF4-FFF2-40B4-BE49-F238E27FC236}">
              <a16:creationId xmlns:a16="http://schemas.microsoft.com/office/drawing/2014/main" id="{00000000-0008-0000-0F00-000050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37" name="Straight Connector 336">
          <a:extLst>
            <a:ext uri="{FF2B5EF4-FFF2-40B4-BE49-F238E27FC236}">
              <a16:creationId xmlns:a16="http://schemas.microsoft.com/office/drawing/2014/main" id="{00000000-0008-0000-0F00-000051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8" name="Straight Connector 337">
          <a:extLst>
            <a:ext uri="{FF2B5EF4-FFF2-40B4-BE49-F238E27FC236}">
              <a16:creationId xmlns:a16="http://schemas.microsoft.com/office/drawing/2014/main" id="{00000000-0008-0000-0F00-00005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9" name="Straight Connector 338">
          <a:extLst>
            <a:ext uri="{FF2B5EF4-FFF2-40B4-BE49-F238E27FC236}">
              <a16:creationId xmlns:a16="http://schemas.microsoft.com/office/drawing/2014/main" id="{00000000-0008-0000-0F00-00005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0" name="Straight Connector 339">
          <a:extLst>
            <a:ext uri="{FF2B5EF4-FFF2-40B4-BE49-F238E27FC236}">
              <a16:creationId xmlns:a16="http://schemas.microsoft.com/office/drawing/2014/main" id="{00000000-0008-0000-0F00-00005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1" name="Straight Connector 340">
          <a:extLst>
            <a:ext uri="{FF2B5EF4-FFF2-40B4-BE49-F238E27FC236}">
              <a16:creationId xmlns:a16="http://schemas.microsoft.com/office/drawing/2014/main" id="{00000000-0008-0000-0F00-00005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2" name="Straight Connector 341">
          <a:extLst>
            <a:ext uri="{FF2B5EF4-FFF2-40B4-BE49-F238E27FC236}">
              <a16:creationId xmlns:a16="http://schemas.microsoft.com/office/drawing/2014/main" id="{00000000-0008-0000-0F00-00005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43" name="Straight Connector 342">
          <a:extLst>
            <a:ext uri="{FF2B5EF4-FFF2-40B4-BE49-F238E27FC236}">
              <a16:creationId xmlns:a16="http://schemas.microsoft.com/office/drawing/2014/main" id="{00000000-0008-0000-0F00-00005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4" name="Straight Connector 343">
          <a:extLst>
            <a:ext uri="{FF2B5EF4-FFF2-40B4-BE49-F238E27FC236}">
              <a16:creationId xmlns:a16="http://schemas.microsoft.com/office/drawing/2014/main" id="{00000000-0008-0000-0F00-00005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5" name="Straight Connector 344">
          <a:extLst>
            <a:ext uri="{FF2B5EF4-FFF2-40B4-BE49-F238E27FC236}">
              <a16:creationId xmlns:a16="http://schemas.microsoft.com/office/drawing/2014/main" id="{00000000-0008-0000-0F00-00005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46" name="Straight Connector 345">
          <a:extLst>
            <a:ext uri="{FF2B5EF4-FFF2-40B4-BE49-F238E27FC236}">
              <a16:creationId xmlns:a16="http://schemas.microsoft.com/office/drawing/2014/main" id="{00000000-0008-0000-0F00-00005A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47" name="Straight Connector 346">
          <a:extLst>
            <a:ext uri="{FF2B5EF4-FFF2-40B4-BE49-F238E27FC236}">
              <a16:creationId xmlns:a16="http://schemas.microsoft.com/office/drawing/2014/main" id="{00000000-0008-0000-0F00-00005B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48" name="Straight Connector 347">
          <a:extLst>
            <a:ext uri="{FF2B5EF4-FFF2-40B4-BE49-F238E27FC236}">
              <a16:creationId xmlns:a16="http://schemas.microsoft.com/office/drawing/2014/main" id="{00000000-0008-0000-0F00-00005C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49" name="Straight Connector 348">
          <a:extLst>
            <a:ext uri="{FF2B5EF4-FFF2-40B4-BE49-F238E27FC236}">
              <a16:creationId xmlns:a16="http://schemas.microsoft.com/office/drawing/2014/main" id="{00000000-0008-0000-0F00-00005D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50" name="Straight Connector 349">
          <a:extLst>
            <a:ext uri="{FF2B5EF4-FFF2-40B4-BE49-F238E27FC236}">
              <a16:creationId xmlns:a16="http://schemas.microsoft.com/office/drawing/2014/main" id="{00000000-0008-0000-0F00-00005E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51" name="Straight Connector 350">
          <a:extLst>
            <a:ext uri="{FF2B5EF4-FFF2-40B4-BE49-F238E27FC236}">
              <a16:creationId xmlns:a16="http://schemas.microsoft.com/office/drawing/2014/main" id="{00000000-0008-0000-0F00-00005F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52" name="Straight Connector 351">
          <a:extLst>
            <a:ext uri="{FF2B5EF4-FFF2-40B4-BE49-F238E27FC236}">
              <a16:creationId xmlns:a16="http://schemas.microsoft.com/office/drawing/2014/main" id="{00000000-0008-0000-0F00-000060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53" name="Straight Connector 352">
          <a:extLst>
            <a:ext uri="{FF2B5EF4-FFF2-40B4-BE49-F238E27FC236}">
              <a16:creationId xmlns:a16="http://schemas.microsoft.com/office/drawing/2014/main" id="{00000000-0008-0000-0F00-000061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54" name="Straight Connector 353">
          <a:extLst>
            <a:ext uri="{FF2B5EF4-FFF2-40B4-BE49-F238E27FC236}">
              <a16:creationId xmlns:a16="http://schemas.microsoft.com/office/drawing/2014/main" id="{00000000-0008-0000-0F00-000062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55" name="Straight Connector 354">
          <a:extLst>
            <a:ext uri="{FF2B5EF4-FFF2-40B4-BE49-F238E27FC236}">
              <a16:creationId xmlns:a16="http://schemas.microsoft.com/office/drawing/2014/main" id="{00000000-0008-0000-0F00-000063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56" name="Straight Connector 355">
          <a:extLst>
            <a:ext uri="{FF2B5EF4-FFF2-40B4-BE49-F238E27FC236}">
              <a16:creationId xmlns:a16="http://schemas.microsoft.com/office/drawing/2014/main" id="{00000000-0008-0000-0F00-000064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57" name="Straight Connector 356">
          <a:extLst>
            <a:ext uri="{FF2B5EF4-FFF2-40B4-BE49-F238E27FC236}">
              <a16:creationId xmlns:a16="http://schemas.microsoft.com/office/drawing/2014/main" id="{00000000-0008-0000-0F00-000065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58" name="Straight Connector 357">
          <a:extLst>
            <a:ext uri="{FF2B5EF4-FFF2-40B4-BE49-F238E27FC236}">
              <a16:creationId xmlns:a16="http://schemas.microsoft.com/office/drawing/2014/main" id="{00000000-0008-0000-0F00-000066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59" name="Straight Connector 358">
          <a:extLst>
            <a:ext uri="{FF2B5EF4-FFF2-40B4-BE49-F238E27FC236}">
              <a16:creationId xmlns:a16="http://schemas.microsoft.com/office/drawing/2014/main" id="{00000000-0008-0000-0F00-000067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60" name="Straight Connector 359">
          <a:extLst>
            <a:ext uri="{FF2B5EF4-FFF2-40B4-BE49-F238E27FC236}">
              <a16:creationId xmlns:a16="http://schemas.microsoft.com/office/drawing/2014/main" id="{00000000-0008-0000-0F00-000068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1" name="Straight Connector 360">
          <a:extLst>
            <a:ext uri="{FF2B5EF4-FFF2-40B4-BE49-F238E27FC236}">
              <a16:creationId xmlns:a16="http://schemas.microsoft.com/office/drawing/2014/main" id="{00000000-0008-0000-0F00-000069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2" name="Straight Connector 361">
          <a:extLst>
            <a:ext uri="{FF2B5EF4-FFF2-40B4-BE49-F238E27FC236}">
              <a16:creationId xmlns:a16="http://schemas.microsoft.com/office/drawing/2014/main" id="{00000000-0008-0000-0F00-00006A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3" name="Straight Connector 362">
          <a:extLst>
            <a:ext uri="{FF2B5EF4-FFF2-40B4-BE49-F238E27FC236}">
              <a16:creationId xmlns:a16="http://schemas.microsoft.com/office/drawing/2014/main" id="{00000000-0008-0000-0F00-00006B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4" name="Straight Connector 363">
          <a:extLst>
            <a:ext uri="{FF2B5EF4-FFF2-40B4-BE49-F238E27FC236}">
              <a16:creationId xmlns:a16="http://schemas.microsoft.com/office/drawing/2014/main" id="{00000000-0008-0000-0F00-00006C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65" name="Straight Connector 364">
          <a:extLst>
            <a:ext uri="{FF2B5EF4-FFF2-40B4-BE49-F238E27FC236}">
              <a16:creationId xmlns:a16="http://schemas.microsoft.com/office/drawing/2014/main" id="{00000000-0008-0000-0F00-00006D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6" name="Straight Connector 365">
          <a:extLst>
            <a:ext uri="{FF2B5EF4-FFF2-40B4-BE49-F238E27FC236}">
              <a16:creationId xmlns:a16="http://schemas.microsoft.com/office/drawing/2014/main" id="{00000000-0008-0000-0F00-00006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7" name="Straight Connector 366">
          <a:extLst>
            <a:ext uri="{FF2B5EF4-FFF2-40B4-BE49-F238E27FC236}">
              <a16:creationId xmlns:a16="http://schemas.microsoft.com/office/drawing/2014/main" id="{00000000-0008-0000-0F00-00006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8" name="Straight Connector 367">
          <a:extLst>
            <a:ext uri="{FF2B5EF4-FFF2-40B4-BE49-F238E27FC236}">
              <a16:creationId xmlns:a16="http://schemas.microsoft.com/office/drawing/2014/main" id="{00000000-0008-0000-0F00-00007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9" name="Straight Connector 368">
          <a:extLst>
            <a:ext uri="{FF2B5EF4-FFF2-40B4-BE49-F238E27FC236}">
              <a16:creationId xmlns:a16="http://schemas.microsoft.com/office/drawing/2014/main" id="{00000000-0008-0000-0F00-00007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70" name="Straight Connector 369">
          <a:extLst>
            <a:ext uri="{FF2B5EF4-FFF2-40B4-BE49-F238E27FC236}">
              <a16:creationId xmlns:a16="http://schemas.microsoft.com/office/drawing/2014/main" id="{00000000-0008-0000-0F00-00007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71" name="Straight Connector 370">
          <a:extLst>
            <a:ext uri="{FF2B5EF4-FFF2-40B4-BE49-F238E27FC236}">
              <a16:creationId xmlns:a16="http://schemas.microsoft.com/office/drawing/2014/main" id="{00000000-0008-0000-0F00-00007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72" name="Straight Connector 371">
          <a:extLst>
            <a:ext uri="{FF2B5EF4-FFF2-40B4-BE49-F238E27FC236}">
              <a16:creationId xmlns:a16="http://schemas.microsoft.com/office/drawing/2014/main" id="{00000000-0008-0000-0F00-00007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3" name="Straight Connector 372">
          <a:extLst>
            <a:ext uri="{FF2B5EF4-FFF2-40B4-BE49-F238E27FC236}">
              <a16:creationId xmlns:a16="http://schemas.microsoft.com/office/drawing/2014/main" id="{00000000-0008-0000-0F00-00007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74" name="Straight Connector 373">
          <a:extLst>
            <a:ext uri="{FF2B5EF4-FFF2-40B4-BE49-F238E27FC236}">
              <a16:creationId xmlns:a16="http://schemas.microsoft.com/office/drawing/2014/main" id="{00000000-0008-0000-0F00-000076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75" name="Straight Connector 374">
          <a:extLst>
            <a:ext uri="{FF2B5EF4-FFF2-40B4-BE49-F238E27FC236}">
              <a16:creationId xmlns:a16="http://schemas.microsoft.com/office/drawing/2014/main" id="{00000000-0008-0000-0F00-000077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76" name="Straight Connector 375">
          <a:extLst>
            <a:ext uri="{FF2B5EF4-FFF2-40B4-BE49-F238E27FC236}">
              <a16:creationId xmlns:a16="http://schemas.microsoft.com/office/drawing/2014/main" id="{00000000-0008-0000-0F00-000078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77" name="Straight Connector 376">
          <a:extLst>
            <a:ext uri="{FF2B5EF4-FFF2-40B4-BE49-F238E27FC236}">
              <a16:creationId xmlns:a16="http://schemas.microsoft.com/office/drawing/2014/main" id="{00000000-0008-0000-0F00-000079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78" name="Straight Connector 377">
          <a:extLst>
            <a:ext uri="{FF2B5EF4-FFF2-40B4-BE49-F238E27FC236}">
              <a16:creationId xmlns:a16="http://schemas.microsoft.com/office/drawing/2014/main" id="{00000000-0008-0000-0F00-00007A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79" name="Straight Connector 378">
          <a:extLst>
            <a:ext uri="{FF2B5EF4-FFF2-40B4-BE49-F238E27FC236}">
              <a16:creationId xmlns:a16="http://schemas.microsoft.com/office/drawing/2014/main" id="{00000000-0008-0000-0F00-00007B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80" name="Straight Connector 379">
          <a:extLst>
            <a:ext uri="{FF2B5EF4-FFF2-40B4-BE49-F238E27FC236}">
              <a16:creationId xmlns:a16="http://schemas.microsoft.com/office/drawing/2014/main" id="{00000000-0008-0000-0F00-00007C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81" name="Straight Connector 380">
          <a:extLst>
            <a:ext uri="{FF2B5EF4-FFF2-40B4-BE49-F238E27FC236}">
              <a16:creationId xmlns:a16="http://schemas.microsoft.com/office/drawing/2014/main" id="{00000000-0008-0000-0F00-00007D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82" name="Straight Connector 381">
          <a:extLst>
            <a:ext uri="{FF2B5EF4-FFF2-40B4-BE49-F238E27FC236}">
              <a16:creationId xmlns:a16="http://schemas.microsoft.com/office/drawing/2014/main" id="{00000000-0008-0000-0F00-00007E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83" name="Straight Connector 382">
          <a:extLst>
            <a:ext uri="{FF2B5EF4-FFF2-40B4-BE49-F238E27FC236}">
              <a16:creationId xmlns:a16="http://schemas.microsoft.com/office/drawing/2014/main" id="{00000000-0008-0000-0F00-00007F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84" name="Straight Connector 383">
          <a:extLst>
            <a:ext uri="{FF2B5EF4-FFF2-40B4-BE49-F238E27FC236}">
              <a16:creationId xmlns:a16="http://schemas.microsoft.com/office/drawing/2014/main" id="{00000000-0008-0000-0F00-000080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85" name="Straight Connector 384">
          <a:extLst>
            <a:ext uri="{FF2B5EF4-FFF2-40B4-BE49-F238E27FC236}">
              <a16:creationId xmlns:a16="http://schemas.microsoft.com/office/drawing/2014/main" id="{00000000-0008-0000-0F00-000081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86" name="Straight Connector 385">
          <a:extLst>
            <a:ext uri="{FF2B5EF4-FFF2-40B4-BE49-F238E27FC236}">
              <a16:creationId xmlns:a16="http://schemas.microsoft.com/office/drawing/2014/main" id="{00000000-0008-0000-0F00-000082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87" name="Straight Connector 386">
          <a:extLst>
            <a:ext uri="{FF2B5EF4-FFF2-40B4-BE49-F238E27FC236}">
              <a16:creationId xmlns:a16="http://schemas.microsoft.com/office/drawing/2014/main" id="{00000000-0008-0000-0F00-000083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88" name="Straight Connector 387">
          <a:extLst>
            <a:ext uri="{FF2B5EF4-FFF2-40B4-BE49-F238E27FC236}">
              <a16:creationId xmlns:a16="http://schemas.microsoft.com/office/drawing/2014/main" id="{00000000-0008-0000-0F00-000084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9" name="Straight Connector 388">
          <a:extLst>
            <a:ext uri="{FF2B5EF4-FFF2-40B4-BE49-F238E27FC236}">
              <a16:creationId xmlns:a16="http://schemas.microsoft.com/office/drawing/2014/main" id="{00000000-0008-0000-0F00-000085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0" name="Straight Connector 389">
          <a:extLst>
            <a:ext uri="{FF2B5EF4-FFF2-40B4-BE49-F238E27FC236}">
              <a16:creationId xmlns:a16="http://schemas.microsoft.com/office/drawing/2014/main" id="{00000000-0008-0000-0F00-000086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1" name="Straight Connector 390">
          <a:extLst>
            <a:ext uri="{FF2B5EF4-FFF2-40B4-BE49-F238E27FC236}">
              <a16:creationId xmlns:a16="http://schemas.microsoft.com/office/drawing/2014/main" id="{00000000-0008-0000-0F00-000087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2" name="Straight Connector 391">
          <a:extLst>
            <a:ext uri="{FF2B5EF4-FFF2-40B4-BE49-F238E27FC236}">
              <a16:creationId xmlns:a16="http://schemas.microsoft.com/office/drawing/2014/main" id="{00000000-0008-0000-0F00-000088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93" name="Straight Connector 392">
          <a:extLst>
            <a:ext uri="{FF2B5EF4-FFF2-40B4-BE49-F238E27FC236}">
              <a16:creationId xmlns:a16="http://schemas.microsoft.com/office/drawing/2014/main" id="{00000000-0008-0000-0F00-000089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4" name="Straight Connector 393">
          <a:extLst>
            <a:ext uri="{FF2B5EF4-FFF2-40B4-BE49-F238E27FC236}">
              <a16:creationId xmlns:a16="http://schemas.microsoft.com/office/drawing/2014/main" id="{00000000-0008-0000-0F00-00008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5" name="Straight Connector 394">
          <a:extLst>
            <a:ext uri="{FF2B5EF4-FFF2-40B4-BE49-F238E27FC236}">
              <a16:creationId xmlns:a16="http://schemas.microsoft.com/office/drawing/2014/main" id="{00000000-0008-0000-0F00-00008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6" name="Straight Connector 395">
          <a:extLst>
            <a:ext uri="{FF2B5EF4-FFF2-40B4-BE49-F238E27FC236}">
              <a16:creationId xmlns:a16="http://schemas.microsoft.com/office/drawing/2014/main" id="{00000000-0008-0000-0F00-00008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7" name="Straight Connector 396">
          <a:extLst>
            <a:ext uri="{FF2B5EF4-FFF2-40B4-BE49-F238E27FC236}">
              <a16:creationId xmlns:a16="http://schemas.microsoft.com/office/drawing/2014/main" id="{00000000-0008-0000-0F00-00008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8" name="Straight Connector 397">
          <a:extLst>
            <a:ext uri="{FF2B5EF4-FFF2-40B4-BE49-F238E27FC236}">
              <a16:creationId xmlns:a16="http://schemas.microsoft.com/office/drawing/2014/main" id="{00000000-0008-0000-0F00-00008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9" name="Straight Connector 398">
          <a:extLst>
            <a:ext uri="{FF2B5EF4-FFF2-40B4-BE49-F238E27FC236}">
              <a16:creationId xmlns:a16="http://schemas.microsoft.com/office/drawing/2014/main" id="{00000000-0008-0000-0F00-00008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0" name="Straight Connector 399">
          <a:extLst>
            <a:ext uri="{FF2B5EF4-FFF2-40B4-BE49-F238E27FC236}">
              <a16:creationId xmlns:a16="http://schemas.microsoft.com/office/drawing/2014/main" id="{00000000-0008-0000-0F00-00009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01" name="Straight Connector 400">
          <a:extLst>
            <a:ext uri="{FF2B5EF4-FFF2-40B4-BE49-F238E27FC236}">
              <a16:creationId xmlns:a16="http://schemas.microsoft.com/office/drawing/2014/main" id="{00000000-0008-0000-0F00-00009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02" name="Straight Connector 401">
          <a:extLst>
            <a:ext uri="{FF2B5EF4-FFF2-40B4-BE49-F238E27FC236}">
              <a16:creationId xmlns:a16="http://schemas.microsoft.com/office/drawing/2014/main" id="{00000000-0008-0000-0F00-000092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03" name="Straight Connector 402">
          <a:extLst>
            <a:ext uri="{FF2B5EF4-FFF2-40B4-BE49-F238E27FC236}">
              <a16:creationId xmlns:a16="http://schemas.microsoft.com/office/drawing/2014/main" id="{00000000-0008-0000-0F00-000093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04" name="Straight Connector 403">
          <a:extLst>
            <a:ext uri="{FF2B5EF4-FFF2-40B4-BE49-F238E27FC236}">
              <a16:creationId xmlns:a16="http://schemas.microsoft.com/office/drawing/2014/main" id="{00000000-0008-0000-0F00-000094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05" name="Straight Connector 404">
          <a:extLst>
            <a:ext uri="{FF2B5EF4-FFF2-40B4-BE49-F238E27FC236}">
              <a16:creationId xmlns:a16="http://schemas.microsoft.com/office/drawing/2014/main" id="{00000000-0008-0000-0F00-000095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06" name="Straight Connector 405">
          <a:extLst>
            <a:ext uri="{FF2B5EF4-FFF2-40B4-BE49-F238E27FC236}">
              <a16:creationId xmlns:a16="http://schemas.microsoft.com/office/drawing/2014/main" id="{00000000-0008-0000-0F00-000096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07" name="Straight Connector 406">
          <a:extLst>
            <a:ext uri="{FF2B5EF4-FFF2-40B4-BE49-F238E27FC236}">
              <a16:creationId xmlns:a16="http://schemas.microsoft.com/office/drawing/2014/main" id="{00000000-0008-0000-0F00-000097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08" name="Straight Connector 407">
          <a:extLst>
            <a:ext uri="{FF2B5EF4-FFF2-40B4-BE49-F238E27FC236}">
              <a16:creationId xmlns:a16="http://schemas.microsoft.com/office/drawing/2014/main" id="{00000000-0008-0000-0F00-000098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09" name="Straight Connector 408">
          <a:extLst>
            <a:ext uri="{FF2B5EF4-FFF2-40B4-BE49-F238E27FC236}">
              <a16:creationId xmlns:a16="http://schemas.microsoft.com/office/drawing/2014/main" id="{00000000-0008-0000-0F00-000099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410" name="Straight Connector 409">
          <a:extLst>
            <a:ext uri="{FF2B5EF4-FFF2-40B4-BE49-F238E27FC236}">
              <a16:creationId xmlns:a16="http://schemas.microsoft.com/office/drawing/2014/main" id="{00000000-0008-0000-0F00-00009A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411" name="Straight Connector 410">
          <a:extLst>
            <a:ext uri="{FF2B5EF4-FFF2-40B4-BE49-F238E27FC236}">
              <a16:creationId xmlns:a16="http://schemas.microsoft.com/office/drawing/2014/main" id="{00000000-0008-0000-0F00-00009B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412" name="Straight Connector 411">
          <a:extLst>
            <a:ext uri="{FF2B5EF4-FFF2-40B4-BE49-F238E27FC236}">
              <a16:creationId xmlns:a16="http://schemas.microsoft.com/office/drawing/2014/main" id="{00000000-0008-0000-0F00-00009C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413" name="Straight Connector 412">
          <a:extLst>
            <a:ext uri="{FF2B5EF4-FFF2-40B4-BE49-F238E27FC236}">
              <a16:creationId xmlns:a16="http://schemas.microsoft.com/office/drawing/2014/main" id="{00000000-0008-0000-0F00-00009D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414" name="Straight Connector 413">
          <a:extLst>
            <a:ext uri="{FF2B5EF4-FFF2-40B4-BE49-F238E27FC236}">
              <a16:creationId xmlns:a16="http://schemas.microsoft.com/office/drawing/2014/main" id="{00000000-0008-0000-0F00-00009E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415" name="Straight Connector 414">
          <a:extLst>
            <a:ext uri="{FF2B5EF4-FFF2-40B4-BE49-F238E27FC236}">
              <a16:creationId xmlns:a16="http://schemas.microsoft.com/office/drawing/2014/main" id="{00000000-0008-0000-0F00-00009F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416" name="Straight Connector 415">
          <a:extLst>
            <a:ext uri="{FF2B5EF4-FFF2-40B4-BE49-F238E27FC236}">
              <a16:creationId xmlns:a16="http://schemas.microsoft.com/office/drawing/2014/main" id="{00000000-0008-0000-0F00-0000A0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17" name="Straight Connector 416">
          <a:extLst>
            <a:ext uri="{FF2B5EF4-FFF2-40B4-BE49-F238E27FC236}">
              <a16:creationId xmlns:a16="http://schemas.microsoft.com/office/drawing/2014/main" id="{00000000-0008-0000-0F00-0000A1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18" name="Straight Connector 417">
          <a:extLst>
            <a:ext uri="{FF2B5EF4-FFF2-40B4-BE49-F238E27FC236}">
              <a16:creationId xmlns:a16="http://schemas.microsoft.com/office/drawing/2014/main" id="{00000000-0008-0000-0F00-0000A2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19" name="Straight Connector 418">
          <a:extLst>
            <a:ext uri="{FF2B5EF4-FFF2-40B4-BE49-F238E27FC236}">
              <a16:creationId xmlns:a16="http://schemas.microsoft.com/office/drawing/2014/main" id="{00000000-0008-0000-0F00-0000A3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0" name="Straight Connector 419">
          <a:extLst>
            <a:ext uri="{FF2B5EF4-FFF2-40B4-BE49-F238E27FC236}">
              <a16:creationId xmlns:a16="http://schemas.microsoft.com/office/drawing/2014/main" id="{00000000-0008-0000-0F00-0000A4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421" name="Straight Connector 420">
          <a:extLst>
            <a:ext uri="{FF2B5EF4-FFF2-40B4-BE49-F238E27FC236}">
              <a16:creationId xmlns:a16="http://schemas.microsoft.com/office/drawing/2014/main" id="{00000000-0008-0000-0F00-0000A5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2" name="Straight Connector 421">
          <a:extLst>
            <a:ext uri="{FF2B5EF4-FFF2-40B4-BE49-F238E27FC236}">
              <a16:creationId xmlns:a16="http://schemas.microsoft.com/office/drawing/2014/main" id="{00000000-0008-0000-0F00-0000A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3" name="Straight Connector 422">
          <a:extLst>
            <a:ext uri="{FF2B5EF4-FFF2-40B4-BE49-F238E27FC236}">
              <a16:creationId xmlns:a16="http://schemas.microsoft.com/office/drawing/2014/main" id="{00000000-0008-0000-0F00-0000A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4" name="Straight Connector 423">
          <a:extLst>
            <a:ext uri="{FF2B5EF4-FFF2-40B4-BE49-F238E27FC236}">
              <a16:creationId xmlns:a16="http://schemas.microsoft.com/office/drawing/2014/main" id="{00000000-0008-0000-0F00-0000A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5" name="Straight Connector 424">
          <a:extLst>
            <a:ext uri="{FF2B5EF4-FFF2-40B4-BE49-F238E27FC236}">
              <a16:creationId xmlns:a16="http://schemas.microsoft.com/office/drawing/2014/main" id="{00000000-0008-0000-0F00-0000A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6" name="Straight Connector 425">
          <a:extLst>
            <a:ext uri="{FF2B5EF4-FFF2-40B4-BE49-F238E27FC236}">
              <a16:creationId xmlns:a16="http://schemas.microsoft.com/office/drawing/2014/main" id="{00000000-0008-0000-0F00-0000A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7" name="Straight Connector 426">
          <a:extLst>
            <a:ext uri="{FF2B5EF4-FFF2-40B4-BE49-F238E27FC236}">
              <a16:creationId xmlns:a16="http://schemas.microsoft.com/office/drawing/2014/main" id="{00000000-0008-0000-0F00-0000A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8" name="Straight Connector 427">
          <a:extLst>
            <a:ext uri="{FF2B5EF4-FFF2-40B4-BE49-F238E27FC236}">
              <a16:creationId xmlns:a16="http://schemas.microsoft.com/office/drawing/2014/main" id="{00000000-0008-0000-0F00-0000A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9" name="Straight Connector 428">
          <a:extLst>
            <a:ext uri="{FF2B5EF4-FFF2-40B4-BE49-F238E27FC236}">
              <a16:creationId xmlns:a16="http://schemas.microsoft.com/office/drawing/2014/main" id="{00000000-0008-0000-0F00-0000A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30" name="Straight Connector 429">
          <a:extLst>
            <a:ext uri="{FF2B5EF4-FFF2-40B4-BE49-F238E27FC236}">
              <a16:creationId xmlns:a16="http://schemas.microsoft.com/office/drawing/2014/main" id="{00000000-0008-0000-0F00-0000AE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31" name="Straight Connector 430">
          <a:extLst>
            <a:ext uri="{FF2B5EF4-FFF2-40B4-BE49-F238E27FC236}">
              <a16:creationId xmlns:a16="http://schemas.microsoft.com/office/drawing/2014/main" id="{00000000-0008-0000-0F00-0000AF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32" name="Straight Connector 431">
          <a:extLst>
            <a:ext uri="{FF2B5EF4-FFF2-40B4-BE49-F238E27FC236}">
              <a16:creationId xmlns:a16="http://schemas.microsoft.com/office/drawing/2014/main" id="{00000000-0008-0000-0F00-0000B0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33" name="Straight Connector 432">
          <a:extLst>
            <a:ext uri="{FF2B5EF4-FFF2-40B4-BE49-F238E27FC236}">
              <a16:creationId xmlns:a16="http://schemas.microsoft.com/office/drawing/2014/main" id="{00000000-0008-0000-0F00-0000B1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1000-000002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00000000-0008-0000-1000-000003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1000-000004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1000-000005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1000-000006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1000-000007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00000000-0008-0000-1000-000008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1000-000009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1000-00000A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00000000-0008-0000-1000-00000B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1000-00000C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00000000-0008-0000-1000-00000D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1000-00000E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id="{00000000-0008-0000-1000-00000F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00000000-0008-0000-1000-000010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1000-000011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1000-00001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1000-00001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1000-00001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1000-00001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00000000-0008-0000-1000-00001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1000-00001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>
          <a:extLst>
            <a:ext uri="{FF2B5EF4-FFF2-40B4-BE49-F238E27FC236}">
              <a16:creationId xmlns:a16="http://schemas.microsoft.com/office/drawing/2014/main" id="{00000000-0008-0000-1000-00001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id="{00000000-0008-0000-1000-00001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id="{00000000-0008-0000-1000-00001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id="{00000000-0008-0000-1000-00001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id="{00000000-0008-0000-1000-00001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id="{00000000-0008-0000-1000-00001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" name="Straight Connector 29">
          <a:extLst>
            <a:ext uri="{FF2B5EF4-FFF2-40B4-BE49-F238E27FC236}">
              <a16:creationId xmlns:a16="http://schemas.microsoft.com/office/drawing/2014/main" id="{00000000-0008-0000-1000-00001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" name="Straight Connector 30">
          <a:extLst>
            <a:ext uri="{FF2B5EF4-FFF2-40B4-BE49-F238E27FC236}">
              <a16:creationId xmlns:a16="http://schemas.microsoft.com/office/drawing/2014/main" id="{00000000-0008-0000-1000-00001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" name="Straight Connector 31">
          <a:extLst>
            <a:ext uri="{FF2B5EF4-FFF2-40B4-BE49-F238E27FC236}">
              <a16:creationId xmlns:a16="http://schemas.microsoft.com/office/drawing/2014/main" id="{00000000-0008-0000-1000-00002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" name="Straight Connector 32">
          <a:extLst>
            <a:ext uri="{FF2B5EF4-FFF2-40B4-BE49-F238E27FC236}">
              <a16:creationId xmlns:a16="http://schemas.microsoft.com/office/drawing/2014/main" id="{00000000-0008-0000-1000-00002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" name="Straight Connector 33">
          <a:extLst>
            <a:ext uri="{FF2B5EF4-FFF2-40B4-BE49-F238E27FC236}">
              <a16:creationId xmlns:a16="http://schemas.microsoft.com/office/drawing/2014/main" id="{00000000-0008-0000-1000-00002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" name="Straight Connector 34">
          <a:extLst>
            <a:ext uri="{FF2B5EF4-FFF2-40B4-BE49-F238E27FC236}">
              <a16:creationId xmlns:a16="http://schemas.microsoft.com/office/drawing/2014/main" id="{00000000-0008-0000-1000-00002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" name="Straight Connector 35">
          <a:extLst>
            <a:ext uri="{FF2B5EF4-FFF2-40B4-BE49-F238E27FC236}">
              <a16:creationId xmlns:a16="http://schemas.microsoft.com/office/drawing/2014/main" id="{00000000-0008-0000-1000-00002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" name="Straight Connector 36">
          <a:extLst>
            <a:ext uri="{FF2B5EF4-FFF2-40B4-BE49-F238E27FC236}">
              <a16:creationId xmlns:a16="http://schemas.microsoft.com/office/drawing/2014/main" id="{00000000-0008-0000-1000-00002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" name="Straight Connector 37">
          <a:extLst>
            <a:ext uri="{FF2B5EF4-FFF2-40B4-BE49-F238E27FC236}">
              <a16:creationId xmlns:a16="http://schemas.microsoft.com/office/drawing/2014/main" id="{00000000-0008-0000-1000-00002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" name="Straight Connector 38">
          <a:extLst>
            <a:ext uri="{FF2B5EF4-FFF2-40B4-BE49-F238E27FC236}">
              <a16:creationId xmlns:a16="http://schemas.microsoft.com/office/drawing/2014/main" id="{00000000-0008-0000-1000-00002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" name="Straight Connector 39">
          <a:extLst>
            <a:ext uri="{FF2B5EF4-FFF2-40B4-BE49-F238E27FC236}">
              <a16:creationId xmlns:a16="http://schemas.microsoft.com/office/drawing/2014/main" id="{00000000-0008-0000-1000-00002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1" name="Straight Connector 40">
          <a:extLst>
            <a:ext uri="{FF2B5EF4-FFF2-40B4-BE49-F238E27FC236}">
              <a16:creationId xmlns:a16="http://schemas.microsoft.com/office/drawing/2014/main" id="{00000000-0008-0000-1000-00002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" name="Straight Connector 41">
          <a:extLst>
            <a:ext uri="{FF2B5EF4-FFF2-40B4-BE49-F238E27FC236}">
              <a16:creationId xmlns:a16="http://schemas.microsoft.com/office/drawing/2014/main" id="{00000000-0008-0000-1000-00002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3" name="Straight Connector 42">
          <a:extLst>
            <a:ext uri="{FF2B5EF4-FFF2-40B4-BE49-F238E27FC236}">
              <a16:creationId xmlns:a16="http://schemas.microsoft.com/office/drawing/2014/main" id="{00000000-0008-0000-1000-00002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4" name="Straight Connector 43">
          <a:extLst>
            <a:ext uri="{FF2B5EF4-FFF2-40B4-BE49-F238E27FC236}">
              <a16:creationId xmlns:a16="http://schemas.microsoft.com/office/drawing/2014/main" id="{00000000-0008-0000-1000-00002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" name="Straight Connector 44">
          <a:extLst>
            <a:ext uri="{FF2B5EF4-FFF2-40B4-BE49-F238E27FC236}">
              <a16:creationId xmlns:a16="http://schemas.microsoft.com/office/drawing/2014/main" id="{00000000-0008-0000-1000-00002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6" name="Straight Connector 45">
          <a:extLst>
            <a:ext uri="{FF2B5EF4-FFF2-40B4-BE49-F238E27FC236}">
              <a16:creationId xmlns:a16="http://schemas.microsoft.com/office/drawing/2014/main" id="{00000000-0008-0000-1000-00002E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7" name="Straight Connector 46">
          <a:extLst>
            <a:ext uri="{FF2B5EF4-FFF2-40B4-BE49-F238E27FC236}">
              <a16:creationId xmlns:a16="http://schemas.microsoft.com/office/drawing/2014/main" id="{00000000-0008-0000-1000-00002F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8" name="Straight Connector 47">
          <a:extLst>
            <a:ext uri="{FF2B5EF4-FFF2-40B4-BE49-F238E27FC236}">
              <a16:creationId xmlns:a16="http://schemas.microsoft.com/office/drawing/2014/main" id="{00000000-0008-0000-1000-000030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9" name="Straight Connector 48">
          <a:extLst>
            <a:ext uri="{FF2B5EF4-FFF2-40B4-BE49-F238E27FC236}">
              <a16:creationId xmlns:a16="http://schemas.microsoft.com/office/drawing/2014/main" id="{00000000-0008-0000-1000-000031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50" name="Straight Connector 49">
          <a:extLst>
            <a:ext uri="{FF2B5EF4-FFF2-40B4-BE49-F238E27FC236}">
              <a16:creationId xmlns:a16="http://schemas.microsoft.com/office/drawing/2014/main" id="{00000000-0008-0000-1000-000032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51" name="Straight Connector 50">
          <a:extLst>
            <a:ext uri="{FF2B5EF4-FFF2-40B4-BE49-F238E27FC236}">
              <a16:creationId xmlns:a16="http://schemas.microsoft.com/office/drawing/2014/main" id="{00000000-0008-0000-1000-000033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52" name="Straight Connector 51">
          <a:extLst>
            <a:ext uri="{FF2B5EF4-FFF2-40B4-BE49-F238E27FC236}">
              <a16:creationId xmlns:a16="http://schemas.microsoft.com/office/drawing/2014/main" id="{00000000-0008-0000-1000-000034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53" name="Straight Connector 52">
          <a:extLst>
            <a:ext uri="{FF2B5EF4-FFF2-40B4-BE49-F238E27FC236}">
              <a16:creationId xmlns:a16="http://schemas.microsoft.com/office/drawing/2014/main" id="{00000000-0008-0000-1000-000035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54" name="Straight Connector 53">
          <a:extLst>
            <a:ext uri="{FF2B5EF4-FFF2-40B4-BE49-F238E27FC236}">
              <a16:creationId xmlns:a16="http://schemas.microsoft.com/office/drawing/2014/main" id="{00000000-0008-0000-1000-000036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55" name="Straight Connector 54">
          <a:extLst>
            <a:ext uri="{FF2B5EF4-FFF2-40B4-BE49-F238E27FC236}">
              <a16:creationId xmlns:a16="http://schemas.microsoft.com/office/drawing/2014/main" id="{00000000-0008-0000-1000-000037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56" name="Straight Connector 55">
          <a:extLst>
            <a:ext uri="{FF2B5EF4-FFF2-40B4-BE49-F238E27FC236}">
              <a16:creationId xmlns:a16="http://schemas.microsoft.com/office/drawing/2014/main" id="{00000000-0008-0000-1000-000038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57" name="Straight Connector 56">
          <a:extLst>
            <a:ext uri="{FF2B5EF4-FFF2-40B4-BE49-F238E27FC236}">
              <a16:creationId xmlns:a16="http://schemas.microsoft.com/office/drawing/2014/main" id="{00000000-0008-0000-1000-000039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58" name="Straight Connector 57">
          <a:extLst>
            <a:ext uri="{FF2B5EF4-FFF2-40B4-BE49-F238E27FC236}">
              <a16:creationId xmlns:a16="http://schemas.microsoft.com/office/drawing/2014/main" id="{00000000-0008-0000-1000-00003A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59" name="Straight Connector 58">
          <a:extLst>
            <a:ext uri="{FF2B5EF4-FFF2-40B4-BE49-F238E27FC236}">
              <a16:creationId xmlns:a16="http://schemas.microsoft.com/office/drawing/2014/main" id="{00000000-0008-0000-1000-00003B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0" name="Straight Connector 59">
          <a:extLst>
            <a:ext uri="{FF2B5EF4-FFF2-40B4-BE49-F238E27FC236}">
              <a16:creationId xmlns:a16="http://schemas.microsoft.com/office/drawing/2014/main" id="{00000000-0008-0000-1000-00003C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61" name="Straight Connector 60">
          <a:extLst>
            <a:ext uri="{FF2B5EF4-FFF2-40B4-BE49-F238E27FC236}">
              <a16:creationId xmlns:a16="http://schemas.microsoft.com/office/drawing/2014/main" id="{00000000-0008-0000-1000-00003D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2" name="Straight Connector 61">
          <a:extLst>
            <a:ext uri="{FF2B5EF4-FFF2-40B4-BE49-F238E27FC236}">
              <a16:creationId xmlns:a16="http://schemas.microsoft.com/office/drawing/2014/main" id="{00000000-0008-0000-1000-00003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3" name="Straight Connector 62">
          <a:extLst>
            <a:ext uri="{FF2B5EF4-FFF2-40B4-BE49-F238E27FC236}">
              <a16:creationId xmlns:a16="http://schemas.microsoft.com/office/drawing/2014/main" id="{00000000-0008-0000-1000-00003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4" name="Straight Connector 63">
          <a:extLst>
            <a:ext uri="{FF2B5EF4-FFF2-40B4-BE49-F238E27FC236}">
              <a16:creationId xmlns:a16="http://schemas.microsoft.com/office/drawing/2014/main" id="{00000000-0008-0000-1000-00004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5" name="Straight Connector 64">
          <a:extLst>
            <a:ext uri="{FF2B5EF4-FFF2-40B4-BE49-F238E27FC236}">
              <a16:creationId xmlns:a16="http://schemas.microsoft.com/office/drawing/2014/main" id="{00000000-0008-0000-1000-00004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6" name="Straight Connector 65">
          <a:extLst>
            <a:ext uri="{FF2B5EF4-FFF2-40B4-BE49-F238E27FC236}">
              <a16:creationId xmlns:a16="http://schemas.microsoft.com/office/drawing/2014/main" id="{00000000-0008-0000-1000-00004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7" name="Straight Connector 66">
          <a:extLst>
            <a:ext uri="{FF2B5EF4-FFF2-40B4-BE49-F238E27FC236}">
              <a16:creationId xmlns:a16="http://schemas.microsoft.com/office/drawing/2014/main" id="{00000000-0008-0000-1000-00004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8" name="Straight Connector 67">
          <a:extLst>
            <a:ext uri="{FF2B5EF4-FFF2-40B4-BE49-F238E27FC236}">
              <a16:creationId xmlns:a16="http://schemas.microsoft.com/office/drawing/2014/main" id="{00000000-0008-0000-1000-00004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9" name="Straight Connector 68">
          <a:extLst>
            <a:ext uri="{FF2B5EF4-FFF2-40B4-BE49-F238E27FC236}">
              <a16:creationId xmlns:a16="http://schemas.microsoft.com/office/drawing/2014/main" id="{00000000-0008-0000-1000-00004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0" name="Straight Connector 69">
          <a:extLst>
            <a:ext uri="{FF2B5EF4-FFF2-40B4-BE49-F238E27FC236}">
              <a16:creationId xmlns:a16="http://schemas.microsoft.com/office/drawing/2014/main" id="{00000000-0008-0000-1000-00004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1" name="Straight Connector 70">
          <a:extLst>
            <a:ext uri="{FF2B5EF4-FFF2-40B4-BE49-F238E27FC236}">
              <a16:creationId xmlns:a16="http://schemas.microsoft.com/office/drawing/2014/main" id="{00000000-0008-0000-1000-00004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2" name="Straight Connector 71">
          <a:extLst>
            <a:ext uri="{FF2B5EF4-FFF2-40B4-BE49-F238E27FC236}">
              <a16:creationId xmlns:a16="http://schemas.microsoft.com/office/drawing/2014/main" id="{00000000-0008-0000-1000-00004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3" name="Straight Connector 72">
          <a:extLst>
            <a:ext uri="{FF2B5EF4-FFF2-40B4-BE49-F238E27FC236}">
              <a16:creationId xmlns:a16="http://schemas.microsoft.com/office/drawing/2014/main" id="{00000000-0008-0000-1000-00004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4" name="Straight Connector 73">
          <a:extLst>
            <a:ext uri="{FF2B5EF4-FFF2-40B4-BE49-F238E27FC236}">
              <a16:creationId xmlns:a16="http://schemas.microsoft.com/office/drawing/2014/main" id="{00000000-0008-0000-1000-00004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5" name="Straight Connector 74">
          <a:extLst>
            <a:ext uri="{FF2B5EF4-FFF2-40B4-BE49-F238E27FC236}">
              <a16:creationId xmlns:a16="http://schemas.microsoft.com/office/drawing/2014/main" id="{00000000-0008-0000-1000-00004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6" name="Straight Connector 75">
          <a:extLst>
            <a:ext uri="{FF2B5EF4-FFF2-40B4-BE49-F238E27FC236}">
              <a16:creationId xmlns:a16="http://schemas.microsoft.com/office/drawing/2014/main" id="{00000000-0008-0000-1000-00004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7" name="Straight Connector 76">
          <a:extLst>
            <a:ext uri="{FF2B5EF4-FFF2-40B4-BE49-F238E27FC236}">
              <a16:creationId xmlns:a16="http://schemas.microsoft.com/office/drawing/2014/main" id="{00000000-0008-0000-1000-00004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8" name="Straight Connector 77">
          <a:extLst>
            <a:ext uri="{FF2B5EF4-FFF2-40B4-BE49-F238E27FC236}">
              <a16:creationId xmlns:a16="http://schemas.microsoft.com/office/drawing/2014/main" id="{00000000-0008-0000-1000-00004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9" name="Straight Connector 78">
          <a:extLst>
            <a:ext uri="{FF2B5EF4-FFF2-40B4-BE49-F238E27FC236}">
              <a16:creationId xmlns:a16="http://schemas.microsoft.com/office/drawing/2014/main" id="{00000000-0008-0000-1000-00004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0" name="Straight Connector 79">
          <a:extLst>
            <a:ext uri="{FF2B5EF4-FFF2-40B4-BE49-F238E27FC236}">
              <a16:creationId xmlns:a16="http://schemas.microsoft.com/office/drawing/2014/main" id="{00000000-0008-0000-1000-00005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1" name="Straight Connector 80">
          <a:extLst>
            <a:ext uri="{FF2B5EF4-FFF2-40B4-BE49-F238E27FC236}">
              <a16:creationId xmlns:a16="http://schemas.microsoft.com/office/drawing/2014/main" id="{00000000-0008-0000-1000-00005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2" name="Straight Connector 81">
          <a:extLst>
            <a:ext uri="{FF2B5EF4-FFF2-40B4-BE49-F238E27FC236}">
              <a16:creationId xmlns:a16="http://schemas.microsoft.com/office/drawing/2014/main" id="{00000000-0008-0000-1000-00005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3" name="Straight Connector 82">
          <a:extLst>
            <a:ext uri="{FF2B5EF4-FFF2-40B4-BE49-F238E27FC236}">
              <a16:creationId xmlns:a16="http://schemas.microsoft.com/office/drawing/2014/main" id="{00000000-0008-0000-1000-00005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4" name="Straight Connector 83">
          <a:extLst>
            <a:ext uri="{FF2B5EF4-FFF2-40B4-BE49-F238E27FC236}">
              <a16:creationId xmlns:a16="http://schemas.microsoft.com/office/drawing/2014/main" id="{00000000-0008-0000-1000-00005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5" name="Straight Connector 84">
          <a:extLst>
            <a:ext uri="{FF2B5EF4-FFF2-40B4-BE49-F238E27FC236}">
              <a16:creationId xmlns:a16="http://schemas.microsoft.com/office/drawing/2014/main" id="{00000000-0008-0000-1000-00005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6" name="Straight Connector 85">
          <a:extLst>
            <a:ext uri="{FF2B5EF4-FFF2-40B4-BE49-F238E27FC236}">
              <a16:creationId xmlns:a16="http://schemas.microsoft.com/office/drawing/2014/main" id="{00000000-0008-0000-1000-00005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7" name="Straight Connector 86">
          <a:extLst>
            <a:ext uri="{FF2B5EF4-FFF2-40B4-BE49-F238E27FC236}">
              <a16:creationId xmlns:a16="http://schemas.microsoft.com/office/drawing/2014/main" id="{00000000-0008-0000-1000-00005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8" name="Straight Connector 87">
          <a:extLst>
            <a:ext uri="{FF2B5EF4-FFF2-40B4-BE49-F238E27FC236}">
              <a16:creationId xmlns:a16="http://schemas.microsoft.com/office/drawing/2014/main" id="{00000000-0008-0000-1000-00005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9" name="Straight Connector 88">
          <a:extLst>
            <a:ext uri="{FF2B5EF4-FFF2-40B4-BE49-F238E27FC236}">
              <a16:creationId xmlns:a16="http://schemas.microsoft.com/office/drawing/2014/main" id="{00000000-0008-0000-1000-00005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90" name="Straight Connector 89">
          <a:extLst>
            <a:ext uri="{FF2B5EF4-FFF2-40B4-BE49-F238E27FC236}">
              <a16:creationId xmlns:a16="http://schemas.microsoft.com/office/drawing/2014/main" id="{00000000-0008-0000-1000-00005A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91" name="Straight Connector 90">
          <a:extLst>
            <a:ext uri="{FF2B5EF4-FFF2-40B4-BE49-F238E27FC236}">
              <a16:creationId xmlns:a16="http://schemas.microsoft.com/office/drawing/2014/main" id="{00000000-0008-0000-1000-00005B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92" name="Straight Connector 91">
          <a:extLst>
            <a:ext uri="{FF2B5EF4-FFF2-40B4-BE49-F238E27FC236}">
              <a16:creationId xmlns:a16="http://schemas.microsoft.com/office/drawing/2014/main" id="{00000000-0008-0000-1000-00005C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93" name="Straight Connector 92">
          <a:extLst>
            <a:ext uri="{FF2B5EF4-FFF2-40B4-BE49-F238E27FC236}">
              <a16:creationId xmlns:a16="http://schemas.microsoft.com/office/drawing/2014/main" id="{00000000-0008-0000-1000-00005D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94" name="Straight Connector 93">
          <a:extLst>
            <a:ext uri="{FF2B5EF4-FFF2-40B4-BE49-F238E27FC236}">
              <a16:creationId xmlns:a16="http://schemas.microsoft.com/office/drawing/2014/main" id="{00000000-0008-0000-1000-00005E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95" name="Straight Connector 94">
          <a:extLst>
            <a:ext uri="{FF2B5EF4-FFF2-40B4-BE49-F238E27FC236}">
              <a16:creationId xmlns:a16="http://schemas.microsoft.com/office/drawing/2014/main" id="{00000000-0008-0000-1000-00005F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96" name="Straight Connector 95">
          <a:extLst>
            <a:ext uri="{FF2B5EF4-FFF2-40B4-BE49-F238E27FC236}">
              <a16:creationId xmlns:a16="http://schemas.microsoft.com/office/drawing/2014/main" id="{00000000-0008-0000-1000-000060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7" name="Straight Connector 96">
          <a:extLst>
            <a:ext uri="{FF2B5EF4-FFF2-40B4-BE49-F238E27FC236}">
              <a16:creationId xmlns:a16="http://schemas.microsoft.com/office/drawing/2014/main" id="{00000000-0008-0000-1000-000061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98" name="Straight Connector 97">
          <a:extLst>
            <a:ext uri="{FF2B5EF4-FFF2-40B4-BE49-F238E27FC236}">
              <a16:creationId xmlns:a16="http://schemas.microsoft.com/office/drawing/2014/main" id="{00000000-0008-0000-1000-000062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99" name="Straight Connector 98">
          <a:extLst>
            <a:ext uri="{FF2B5EF4-FFF2-40B4-BE49-F238E27FC236}">
              <a16:creationId xmlns:a16="http://schemas.microsoft.com/office/drawing/2014/main" id="{00000000-0008-0000-1000-000063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00" name="Straight Connector 99">
          <a:extLst>
            <a:ext uri="{FF2B5EF4-FFF2-40B4-BE49-F238E27FC236}">
              <a16:creationId xmlns:a16="http://schemas.microsoft.com/office/drawing/2014/main" id="{00000000-0008-0000-1000-000064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1" name="Straight Connector 100">
          <a:extLst>
            <a:ext uri="{FF2B5EF4-FFF2-40B4-BE49-F238E27FC236}">
              <a16:creationId xmlns:a16="http://schemas.microsoft.com/office/drawing/2014/main" id="{00000000-0008-0000-1000-000065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2" name="Straight Connector 101">
          <a:extLst>
            <a:ext uri="{FF2B5EF4-FFF2-40B4-BE49-F238E27FC236}">
              <a16:creationId xmlns:a16="http://schemas.microsoft.com/office/drawing/2014/main" id="{00000000-0008-0000-1000-000066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3" name="Straight Connector 102">
          <a:extLst>
            <a:ext uri="{FF2B5EF4-FFF2-40B4-BE49-F238E27FC236}">
              <a16:creationId xmlns:a16="http://schemas.microsoft.com/office/drawing/2014/main" id="{00000000-0008-0000-1000-000067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4" name="Straight Connector 103">
          <a:extLst>
            <a:ext uri="{FF2B5EF4-FFF2-40B4-BE49-F238E27FC236}">
              <a16:creationId xmlns:a16="http://schemas.microsoft.com/office/drawing/2014/main" id="{00000000-0008-0000-1000-000068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05" name="Straight Connector 104">
          <a:extLst>
            <a:ext uri="{FF2B5EF4-FFF2-40B4-BE49-F238E27FC236}">
              <a16:creationId xmlns:a16="http://schemas.microsoft.com/office/drawing/2014/main" id="{00000000-0008-0000-1000-000069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6" name="Straight Connector 105">
          <a:extLst>
            <a:ext uri="{FF2B5EF4-FFF2-40B4-BE49-F238E27FC236}">
              <a16:creationId xmlns:a16="http://schemas.microsoft.com/office/drawing/2014/main" id="{00000000-0008-0000-1000-00006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7" name="Straight Connector 106">
          <a:extLst>
            <a:ext uri="{FF2B5EF4-FFF2-40B4-BE49-F238E27FC236}">
              <a16:creationId xmlns:a16="http://schemas.microsoft.com/office/drawing/2014/main" id="{00000000-0008-0000-1000-00006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8" name="Straight Connector 107">
          <a:extLst>
            <a:ext uri="{FF2B5EF4-FFF2-40B4-BE49-F238E27FC236}">
              <a16:creationId xmlns:a16="http://schemas.microsoft.com/office/drawing/2014/main" id="{00000000-0008-0000-1000-00006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9" name="Straight Connector 108">
          <a:extLst>
            <a:ext uri="{FF2B5EF4-FFF2-40B4-BE49-F238E27FC236}">
              <a16:creationId xmlns:a16="http://schemas.microsoft.com/office/drawing/2014/main" id="{00000000-0008-0000-1000-00006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0" name="Straight Connector 109">
          <a:extLst>
            <a:ext uri="{FF2B5EF4-FFF2-40B4-BE49-F238E27FC236}">
              <a16:creationId xmlns:a16="http://schemas.microsoft.com/office/drawing/2014/main" id="{00000000-0008-0000-1000-00006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1" name="Straight Connector 110">
          <a:extLst>
            <a:ext uri="{FF2B5EF4-FFF2-40B4-BE49-F238E27FC236}">
              <a16:creationId xmlns:a16="http://schemas.microsoft.com/office/drawing/2014/main" id="{00000000-0008-0000-1000-00006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2" name="Straight Connector 111">
          <a:extLst>
            <a:ext uri="{FF2B5EF4-FFF2-40B4-BE49-F238E27FC236}">
              <a16:creationId xmlns:a16="http://schemas.microsoft.com/office/drawing/2014/main" id="{00000000-0008-0000-1000-00007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3" name="Straight Connector 112">
          <a:extLst>
            <a:ext uri="{FF2B5EF4-FFF2-40B4-BE49-F238E27FC236}">
              <a16:creationId xmlns:a16="http://schemas.microsoft.com/office/drawing/2014/main" id="{00000000-0008-0000-1000-00007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4" name="Straight Connector 113">
          <a:extLst>
            <a:ext uri="{FF2B5EF4-FFF2-40B4-BE49-F238E27FC236}">
              <a16:creationId xmlns:a16="http://schemas.microsoft.com/office/drawing/2014/main" id="{00000000-0008-0000-1000-00007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5" name="Straight Connector 114">
          <a:extLst>
            <a:ext uri="{FF2B5EF4-FFF2-40B4-BE49-F238E27FC236}">
              <a16:creationId xmlns:a16="http://schemas.microsoft.com/office/drawing/2014/main" id="{00000000-0008-0000-1000-00007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6" name="Straight Connector 115">
          <a:extLst>
            <a:ext uri="{FF2B5EF4-FFF2-40B4-BE49-F238E27FC236}">
              <a16:creationId xmlns:a16="http://schemas.microsoft.com/office/drawing/2014/main" id="{00000000-0008-0000-1000-00007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7" name="Straight Connector 116">
          <a:extLst>
            <a:ext uri="{FF2B5EF4-FFF2-40B4-BE49-F238E27FC236}">
              <a16:creationId xmlns:a16="http://schemas.microsoft.com/office/drawing/2014/main" id="{00000000-0008-0000-1000-00007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8" name="Straight Connector 117">
          <a:extLst>
            <a:ext uri="{FF2B5EF4-FFF2-40B4-BE49-F238E27FC236}">
              <a16:creationId xmlns:a16="http://schemas.microsoft.com/office/drawing/2014/main" id="{00000000-0008-0000-1000-00007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9" name="Straight Connector 118">
          <a:extLst>
            <a:ext uri="{FF2B5EF4-FFF2-40B4-BE49-F238E27FC236}">
              <a16:creationId xmlns:a16="http://schemas.microsoft.com/office/drawing/2014/main" id="{00000000-0008-0000-1000-00007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0" name="Straight Connector 119">
          <a:extLst>
            <a:ext uri="{FF2B5EF4-FFF2-40B4-BE49-F238E27FC236}">
              <a16:creationId xmlns:a16="http://schemas.microsoft.com/office/drawing/2014/main" id="{00000000-0008-0000-1000-00007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1" name="Straight Connector 120">
          <a:extLst>
            <a:ext uri="{FF2B5EF4-FFF2-40B4-BE49-F238E27FC236}">
              <a16:creationId xmlns:a16="http://schemas.microsoft.com/office/drawing/2014/main" id="{00000000-0008-0000-1000-00007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2" name="Straight Connector 121">
          <a:extLst>
            <a:ext uri="{FF2B5EF4-FFF2-40B4-BE49-F238E27FC236}">
              <a16:creationId xmlns:a16="http://schemas.microsoft.com/office/drawing/2014/main" id="{00000000-0008-0000-1000-00007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3" name="Straight Connector 122">
          <a:extLst>
            <a:ext uri="{FF2B5EF4-FFF2-40B4-BE49-F238E27FC236}">
              <a16:creationId xmlns:a16="http://schemas.microsoft.com/office/drawing/2014/main" id="{00000000-0008-0000-1000-00007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4" name="Straight Connector 123">
          <a:extLst>
            <a:ext uri="{FF2B5EF4-FFF2-40B4-BE49-F238E27FC236}">
              <a16:creationId xmlns:a16="http://schemas.microsoft.com/office/drawing/2014/main" id="{00000000-0008-0000-1000-00007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5" name="Straight Connector 124">
          <a:extLst>
            <a:ext uri="{FF2B5EF4-FFF2-40B4-BE49-F238E27FC236}">
              <a16:creationId xmlns:a16="http://schemas.microsoft.com/office/drawing/2014/main" id="{00000000-0008-0000-1000-00007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6" name="Straight Connector 125">
          <a:extLst>
            <a:ext uri="{FF2B5EF4-FFF2-40B4-BE49-F238E27FC236}">
              <a16:creationId xmlns:a16="http://schemas.microsoft.com/office/drawing/2014/main" id="{00000000-0008-0000-1000-00007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7" name="Straight Connector 126">
          <a:extLst>
            <a:ext uri="{FF2B5EF4-FFF2-40B4-BE49-F238E27FC236}">
              <a16:creationId xmlns:a16="http://schemas.microsoft.com/office/drawing/2014/main" id="{00000000-0008-0000-1000-00007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8" name="Straight Connector 127">
          <a:extLst>
            <a:ext uri="{FF2B5EF4-FFF2-40B4-BE49-F238E27FC236}">
              <a16:creationId xmlns:a16="http://schemas.microsoft.com/office/drawing/2014/main" id="{00000000-0008-0000-1000-00008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9" name="Straight Connector 128">
          <a:extLst>
            <a:ext uri="{FF2B5EF4-FFF2-40B4-BE49-F238E27FC236}">
              <a16:creationId xmlns:a16="http://schemas.microsoft.com/office/drawing/2014/main" id="{00000000-0008-0000-1000-00008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0" name="Straight Connector 129">
          <a:extLst>
            <a:ext uri="{FF2B5EF4-FFF2-40B4-BE49-F238E27FC236}">
              <a16:creationId xmlns:a16="http://schemas.microsoft.com/office/drawing/2014/main" id="{00000000-0008-0000-1000-00008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31" name="Straight Connector 130">
          <a:extLst>
            <a:ext uri="{FF2B5EF4-FFF2-40B4-BE49-F238E27FC236}">
              <a16:creationId xmlns:a16="http://schemas.microsoft.com/office/drawing/2014/main" id="{00000000-0008-0000-1000-00008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32" name="Straight Connector 131">
          <a:extLst>
            <a:ext uri="{FF2B5EF4-FFF2-40B4-BE49-F238E27FC236}">
              <a16:creationId xmlns:a16="http://schemas.microsoft.com/office/drawing/2014/main" id="{00000000-0008-0000-1000-00008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33" name="Straight Connector 132">
          <a:extLst>
            <a:ext uri="{FF2B5EF4-FFF2-40B4-BE49-F238E27FC236}">
              <a16:creationId xmlns:a16="http://schemas.microsoft.com/office/drawing/2014/main" id="{00000000-0008-0000-1000-00008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34" name="Straight Connector 133">
          <a:extLst>
            <a:ext uri="{FF2B5EF4-FFF2-40B4-BE49-F238E27FC236}">
              <a16:creationId xmlns:a16="http://schemas.microsoft.com/office/drawing/2014/main" id="{00000000-0008-0000-1000-000086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35" name="Straight Connector 134">
          <a:extLst>
            <a:ext uri="{FF2B5EF4-FFF2-40B4-BE49-F238E27FC236}">
              <a16:creationId xmlns:a16="http://schemas.microsoft.com/office/drawing/2014/main" id="{00000000-0008-0000-1000-000087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36" name="Straight Connector 135">
          <a:extLst>
            <a:ext uri="{FF2B5EF4-FFF2-40B4-BE49-F238E27FC236}">
              <a16:creationId xmlns:a16="http://schemas.microsoft.com/office/drawing/2014/main" id="{00000000-0008-0000-1000-000088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37" name="Straight Connector 136">
          <a:extLst>
            <a:ext uri="{FF2B5EF4-FFF2-40B4-BE49-F238E27FC236}">
              <a16:creationId xmlns:a16="http://schemas.microsoft.com/office/drawing/2014/main" id="{00000000-0008-0000-1000-000089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38" name="Straight Connector 137">
          <a:extLst>
            <a:ext uri="{FF2B5EF4-FFF2-40B4-BE49-F238E27FC236}">
              <a16:creationId xmlns:a16="http://schemas.microsoft.com/office/drawing/2014/main" id="{00000000-0008-0000-1000-00008A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39" name="Straight Connector 138">
          <a:extLst>
            <a:ext uri="{FF2B5EF4-FFF2-40B4-BE49-F238E27FC236}">
              <a16:creationId xmlns:a16="http://schemas.microsoft.com/office/drawing/2014/main" id="{00000000-0008-0000-1000-00008B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40" name="Straight Connector 139">
          <a:extLst>
            <a:ext uri="{FF2B5EF4-FFF2-40B4-BE49-F238E27FC236}">
              <a16:creationId xmlns:a16="http://schemas.microsoft.com/office/drawing/2014/main" id="{00000000-0008-0000-1000-00008C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41" name="Straight Connector 140">
          <a:extLst>
            <a:ext uri="{FF2B5EF4-FFF2-40B4-BE49-F238E27FC236}">
              <a16:creationId xmlns:a16="http://schemas.microsoft.com/office/drawing/2014/main" id="{00000000-0008-0000-1000-00008D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42" name="Straight Connector 141">
          <a:extLst>
            <a:ext uri="{FF2B5EF4-FFF2-40B4-BE49-F238E27FC236}">
              <a16:creationId xmlns:a16="http://schemas.microsoft.com/office/drawing/2014/main" id="{00000000-0008-0000-1000-00008E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43" name="Straight Connector 142">
          <a:extLst>
            <a:ext uri="{FF2B5EF4-FFF2-40B4-BE49-F238E27FC236}">
              <a16:creationId xmlns:a16="http://schemas.microsoft.com/office/drawing/2014/main" id="{00000000-0008-0000-1000-00008F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44" name="Straight Connector 143">
          <a:extLst>
            <a:ext uri="{FF2B5EF4-FFF2-40B4-BE49-F238E27FC236}">
              <a16:creationId xmlns:a16="http://schemas.microsoft.com/office/drawing/2014/main" id="{00000000-0008-0000-1000-000090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5" name="Straight Connector 144">
          <a:extLst>
            <a:ext uri="{FF2B5EF4-FFF2-40B4-BE49-F238E27FC236}">
              <a16:creationId xmlns:a16="http://schemas.microsoft.com/office/drawing/2014/main" id="{00000000-0008-0000-1000-000091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6" name="Straight Connector 145">
          <a:extLst>
            <a:ext uri="{FF2B5EF4-FFF2-40B4-BE49-F238E27FC236}">
              <a16:creationId xmlns:a16="http://schemas.microsoft.com/office/drawing/2014/main" id="{00000000-0008-0000-1000-000092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7" name="Straight Connector 146">
          <a:extLst>
            <a:ext uri="{FF2B5EF4-FFF2-40B4-BE49-F238E27FC236}">
              <a16:creationId xmlns:a16="http://schemas.microsoft.com/office/drawing/2014/main" id="{00000000-0008-0000-1000-000093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8" name="Straight Connector 147">
          <a:extLst>
            <a:ext uri="{FF2B5EF4-FFF2-40B4-BE49-F238E27FC236}">
              <a16:creationId xmlns:a16="http://schemas.microsoft.com/office/drawing/2014/main" id="{00000000-0008-0000-1000-000094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49" name="Straight Connector 148">
          <a:extLst>
            <a:ext uri="{FF2B5EF4-FFF2-40B4-BE49-F238E27FC236}">
              <a16:creationId xmlns:a16="http://schemas.microsoft.com/office/drawing/2014/main" id="{00000000-0008-0000-1000-000095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0" name="Straight Connector 149">
          <a:extLst>
            <a:ext uri="{FF2B5EF4-FFF2-40B4-BE49-F238E27FC236}">
              <a16:creationId xmlns:a16="http://schemas.microsoft.com/office/drawing/2014/main" id="{00000000-0008-0000-1000-00009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1" name="Straight Connector 150">
          <a:extLst>
            <a:ext uri="{FF2B5EF4-FFF2-40B4-BE49-F238E27FC236}">
              <a16:creationId xmlns:a16="http://schemas.microsoft.com/office/drawing/2014/main" id="{00000000-0008-0000-1000-00009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2" name="Straight Connector 151">
          <a:extLst>
            <a:ext uri="{FF2B5EF4-FFF2-40B4-BE49-F238E27FC236}">
              <a16:creationId xmlns:a16="http://schemas.microsoft.com/office/drawing/2014/main" id="{00000000-0008-0000-1000-00009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3" name="Straight Connector 152">
          <a:extLst>
            <a:ext uri="{FF2B5EF4-FFF2-40B4-BE49-F238E27FC236}">
              <a16:creationId xmlns:a16="http://schemas.microsoft.com/office/drawing/2014/main" id="{00000000-0008-0000-1000-00009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4" name="Straight Connector 153">
          <a:extLst>
            <a:ext uri="{FF2B5EF4-FFF2-40B4-BE49-F238E27FC236}">
              <a16:creationId xmlns:a16="http://schemas.microsoft.com/office/drawing/2014/main" id="{00000000-0008-0000-1000-00009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5" name="Straight Connector 154">
          <a:extLst>
            <a:ext uri="{FF2B5EF4-FFF2-40B4-BE49-F238E27FC236}">
              <a16:creationId xmlns:a16="http://schemas.microsoft.com/office/drawing/2014/main" id="{00000000-0008-0000-1000-00009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6" name="Straight Connector 155">
          <a:extLst>
            <a:ext uri="{FF2B5EF4-FFF2-40B4-BE49-F238E27FC236}">
              <a16:creationId xmlns:a16="http://schemas.microsoft.com/office/drawing/2014/main" id="{00000000-0008-0000-1000-00009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7" name="Straight Connector 156">
          <a:extLst>
            <a:ext uri="{FF2B5EF4-FFF2-40B4-BE49-F238E27FC236}">
              <a16:creationId xmlns:a16="http://schemas.microsoft.com/office/drawing/2014/main" id="{00000000-0008-0000-1000-00009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58" name="Straight Connector 157">
          <a:extLst>
            <a:ext uri="{FF2B5EF4-FFF2-40B4-BE49-F238E27FC236}">
              <a16:creationId xmlns:a16="http://schemas.microsoft.com/office/drawing/2014/main" id="{00000000-0008-0000-1000-00009E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59" name="Straight Connector 158">
          <a:extLst>
            <a:ext uri="{FF2B5EF4-FFF2-40B4-BE49-F238E27FC236}">
              <a16:creationId xmlns:a16="http://schemas.microsoft.com/office/drawing/2014/main" id="{00000000-0008-0000-1000-00009F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60" name="Straight Connector 159">
          <a:extLst>
            <a:ext uri="{FF2B5EF4-FFF2-40B4-BE49-F238E27FC236}">
              <a16:creationId xmlns:a16="http://schemas.microsoft.com/office/drawing/2014/main" id="{00000000-0008-0000-1000-0000A0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61" name="Straight Connector 160">
          <a:extLst>
            <a:ext uri="{FF2B5EF4-FFF2-40B4-BE49-F238E27FC236}">
              <a16:creationId xmlns:a16="http://schemas.microsoft.com/office/drawing/2014/main" id="{00000000-0008-0000-1000-0000A1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62" name="Straight Connector 161">
          <a:extLst>
            <a:ext uri="{FF2B5EF4-FFF2-40B4-BE49-F238E27FC236}">
              <a16:creationId xmlns:a16="http://schemas.microsoft.com/office/drawing/2014/main" id="{00000000-0008-0000-1000-0000A2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63" name="Straight Connector 162">
          <a:extLst>
            <a:ext uri="{FF2B5EF4-FFF2-40B4-BE49-F238E27FC236}">
              <a16:creationId xmlns:a16="http://schemas.microsoft.com/office/drawing/2014/main" id="{00000000-0008-0000-1000-0000A3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64" name="Straight Connector 163">
          <a:extLst>
            <a:ext uri="{FF2B5EF4-FFF2-40B4-BE49-F238E27FC236}">
              <a16:creationId xmlns:a16="http://schemas.microsoft.com/office/drawing/2014/main" id="{00000000-0008-0000-1000-0000A4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65" name="Straight Connector 164">
          <a:extLst>
            <a:ext uri="{FF2B5EF4-FFF2-40B4-BE49-F238E27FC236}">
              <a16:creationId xmlns:a16="http://schemas.microsoft.com/office/drawing/2014/main" id="{00000000-0008-0000-1000-0000A5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66" name="Straight Connector 165">
          <a:extLst>
            <a:ext uri="{FF2B5EF4-FFF2-40B4-BE49-F238E27FC236}">
              <a16:creationId xmlns:a16="http://schemas.microsoft.com/office/drawing/2014/main" id="{00000000-0008-0000-1000-0000A6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67" name="Straight Connector 166">
          <a:extLst>
            <a:ext uri="{FF2B5EF4-FFF2-40B4-BE49-F238E27FC236}">
              <a16:creationId xmlns:a16="http://schemas.microsoft.com/office/drawing/2014/main" id="{00000000-0008-0000-1000-0000A7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68" name="Straight Connector 167">
          <a:extLst>
            <a:ext uri="{FF2B5EF4-FFF2-40B4-BE49-F238E27FC236}">
              <a16:creationId xmlns:a16="http://schemas.microsoft.com/office/drawing/2014/main" id="{00000000-0008-0000-1000-0000A8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69" name="Straight Connector 168">
          <a:extLst>
            <a:ext uri="{FF2B5EF4-FFF2-40B4-BE49-F238E27FC236}">
              <a16:creationId xmlns:a16="http://schemas.microsoft.com/office/drawing/2014/main" id="{00000000-0008-0000-1000-0000A9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70" name="Straight Connector 169">
          <a:extLst>
            <a:ext uri="{FF2B5EF4-FFF2-40B4-BE49-F238E27FC236}">
              <a16:creationId xmlns:a16="http://schemas.microsoft.com/office/drawing/2014/main" id="{00000000-0008-0000-1000-0000AA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71" name="Straight Connector 170">
          <a:extLst>
            <a:ext uri="{FF2B5EF4-FFF2-40B4-BE49-F238E27FC236}">
              <a16:creationId xmlns:a16="http://schemas.microsoft.com/office/drawing/2014/main" id="{00000000-0008-0000-1000-0000AB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72" name="Straight Connector 171">
          <a:extLst>
            <a:ext uri="{FF2B5EF4-FFF2-40B4-BE49-F238E27FC236}">
              <a16:creationId xmlns:a16="http://schemas.microsoft.com/office/drawing/2014/main" id="{00000000-0008-0000-1000-0000AC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3" name="Straight Connector 172">
          <a:extLst>
            <a:ext uri="{FF2B5EF4-FFF2-40B4-BE49-F238E27FC236}">
              <a16:creationId xmlns:a16="http://schemas.microsoft.com/office/drawing/2014/main" id="{00000000-0008-0000-1000-0000AD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4" name="Straight Connector 173">
          <a:extLst>
            <a:ext uri="{FF2B5EF4-FFF2-40B4-BE49-F238E27FC236}">
              <a16:creationId xmlns:a16="http://schemas.microsoft.com/office/drawing/2014/main" id="{00000000-0008-0000-1000-0000AE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75" name="Straight Connector 174">
          <a:extLst>
            <a:ext uri="{FF2B5EF4-FFF2-40B4-BE49-F238E27FC236}">
              <a16:creationId xmlns:a16="http://schemas.microsoft.com/office/drawing/2014/main" id="{00000000-0008-0000-1000-0000AF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76" name="Straight Connector 175">
          <a:extLst>
            <a:ext uri="{FF2B5EF4-FFF2-40B4-BE49-F238E27FC236}">
              <a16:creationId xmlns:a16="http://schemas.microsoft.com/office/drawing/2014/main" id="{00000000-0008-0000-1000-0000B0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7" name="Straight Connector 176">
          <a:extLst>
            <a:ext uri="{FF2B5EF4-FFF2-40B4-BE49-F238E27FC236}">
              <a16:creationId xmlns:a16="http://schemas.microsoft.com/office/drawing/2014/main" id="{00000000-0008-0000-1000-0000B1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8" name="Straight Connector 177">
          <a:extLst>
            <a:ext uri="{FF2B5EF4-FFF2-40B4-BE49-F238E27FC236}">
              <a16:creationId xmlns:a16="http://schemas.microsoft.com/office/drawing/2014/main" id="{00000000-0008-0000-1000-0000B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9" name="Straight Connector 178">
          <a:extLst>
            <a:ext uri="{FF2B5EF4-FFF2-40B4-BE49-F238E27FC236}">
              <a16:creationId xmlns:a16="http://schemas.microsoft.com/office/drawing/2014/main" id="{00000000-0008-0000-1000-0000B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0" name="Straight Connector 179">
          <a:extLst>
            <a:ext uri="{FF2B5EF4-FFF2-40B4-BE49-F238E27FC236}">
              <a16:creationId xmlns:a16="http://schemas.microsoft.com/office/drawing/2014/main" id="{00000000-0008-0000-1000-0000B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1" name="Straight Connector 180">
          <a:extLst>
            <a:ext uri="{FF2B5EF4-FFF2-40B4-BE49-F238E27FC236}">
              <a16:creationId xmlns:a16="http://schemas.microsoft.com/office/drawing/2014/main" id="{00000000-0008-0000-1000-0000B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2" name="Straight Connector 181">
          <a:extLst>
            <a:ext uri="{FF2B5EF4-FFF2-40B4-BE49-F238E27FC236}">
              <a16:creationId xmlns:a16="http://schemas.microsoft.com/office/drawing/2014/main" id="{00000000-0008-0000-1000-0000B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3" name="Straight Connector 182">
          <a:extLst>
            <a:ext uri="{FF2B5EF4-FFF2-40B4-BE49-F238E27FC236}">
              <a16:creationId xmlns:a16="http://schemas.microsoft.com/office/drawing/2014/main" id="{00000000-0008-0000-1000-0000B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4" name="Straight Connector 183">
          <a:extLst>
            <a:ext uri="{FF2B5EF4-FFF2-40B4-BE49-F238E27FC236}">
              <a16:creationId xmlns:a16="http://schemas.microsoft.com/office/drawing/2014/main" id="{00000000-0008-0000-1000-0000B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5" name="Straight Connector 184">
          <a:extLst>
            <a:ext uri="{FF2B5EF4-FFF2-40B4-BE49-F238E27FC236}">
              <a16:creationId xmlns:a16="http://schemas.microsoft.com/office/drawing/2014/main" id="{00000000-0008-0000-1000-0000B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6" name="Straight Connector 185">
          <a:extLst>
            <a:ext uri="{FF2B5EF4-FFF2-40B4-BE49-F238E27FC236}">
              <a16:creationId xmlns:a16="http://schemas.microsoft.com/office/drawing/2014/main" id="{00000000-0008-0000-1000-0000B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7" name="Straight Connector 186">
          <a:extLst>
            <a:ext uri="{FF2B5EF4-FFF2-40B4-BE49-F238E27FC236}">
              <a16:creationId xmlns:a16="http://schemas.microsoft.com/office/drawing/2014/main" id="{00000000-0008-0000-1000-0000B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8" name="Straight Connector 187">
          <a:extLst>
            <a:ext uri="{FF2B5EF4-FFF2-40B4-BE49-F238E27FC236}">
              <a16:creationId xmlns:a16="http://schemas.microsoft.com/office/drawing/2014/main" id="{00000000-0008-0000-1000-0000B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9" name="Straight Connector 188">
          <a:extLst>
            <a:ext uri="{FF2B5EF4-FFF2-40B4-BE49-F238E27FC236}">
              <a16:creationId xmlns:a16="http://schemas.microsoft.com/office/drawing/2014/main" id="{00000000-0008-0000-1000-0000B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0" name="Straight Connector 189">
          <a:extLst>
            <a:ext uri="{FF2B5EF4-FFF2-40B4-BE49-F238E27FC236}">
              <a16:creationId xmlns:a16="http://schemas.microsoft.com/office/drawing/2014/main" id="{00000000-0008-0000-1000-0000B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1" name="Straight Connector 190">
          <a:extLst>
            <a:ext uri="{FF2B5EF4-FFF2-40B4-BE49-F238E27FC236}">
              <a16:creationId xmlns:a16="http://schemas.microsoft.com/office/drawing/2014/main" id="{00000000-0008-0000-1000-0000B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2" name="Straight Connector 191">
          <a:extLst>
            <a:ext uri="{FF2B5EF4-FFF2-40B4-BE49-F238E27FC236}">
              <a16:creationId xmlns:a16="http://schemas.microsoft.com/office/drawing/2014/main" id="{00000000-0008-0000-1000-0000C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3" name="Straight Connector 192">
          <a:extLst>
            <a:ext uri="{FF2B5EF4-FFF2-40B4-BE49-F238E27FC236}">
              <a16:creationId xmlns:a16="http://schemas.microsoft.com/office/drawing/2014/main" id="{00000000-0008-0000-1000-0000C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4" name="Straight Connector 193">
          <a:extLst>
            <a:ext uri="{FF2B5EF4-FFF2-40B4-BE49-F238E27FC236}">
              <a16:creationId xmlns:a16="http://schemas.microsoft.com/office/drawing/2014/main" id="{00000000-0008-0000-1000-0000C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5" name="Straight Connector 194">
          <a:extLst>
            <a:ext uri="{FF2B5EF4-FFF2-40B4-BE49-F238E27FC236}">
              <a16:creationId xmlns:a16="http://schemas.microsoft.com/office/drawing/2014/main" id="{00000000-0008-0000-1000-0000C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6" name="Straight Connector 195">
          <a:extLst>
            <a:ext uri="{FF2B5EF4-FFF2-40B4-BE49-F238E27FC236}">
              <a16:creationId xmlns:a16="http://schemas.microsoft.com/office/drawing/2014/main" id="{00000000-0008-0000-1000-0000C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7" name="Straight Connector 196">
          <a:extLst>
            <a:ext uri="{FF2B5EF4-FFF2-40B4-BE49-F238E27FC236}">
              <a16:creationId xmlns:a16="http://schemas.microsoft.com/office/drawing/2014/main" id="{00000000-0008-0000-1000-0000C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8" name="Straight Connector 197">
          <a:extLst>
            <a:ext uri="{FF2B5EF4-FFF2-40B4-BE49-F238E27FC236}">
              <a16:creationId xmlns:a16="http://schemas.microsoft.com/office/drawing/2014/main" id="{00000000-0008-0000-1000-0000C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9" name="Straight Connector 198">
          <a:extLst>
            <a:ext uri="{FF2B5EF4-FFF2-40B4-BE49-F238E27FC236}">
              <a16:creationId xmlns:a16="http://schemas.microsoft.com/office/drawing/2014/main" id="{00000000-0008-0000-1000-0000C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0" name="Straight Connector 199">
          <a:extLst>
            <a:ext uri="{FF2B5EF4-FFF2-40B4-BE49-F238E27FC236}">
              <a16:creationId xmlns:a16="http://schemas.microsoft.com/office/drawing/2014/main" id="{00000000-0008-0000-1000-0000C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1" name="Straight Connector 200">
          <a:extLst>
            <a:ext uri="{FF2B5EF4-FFF2-40B4-BE49-F238E27FC236}">
              <a16:creationId xmlns:a16="http://schemas.microsoft.com/office/drawing/2014/main" id="{00000000-0008-0000-1000-0000C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02" name="Straight Connector 201">
          <a:extLst>
            <a:ext uri="{FF2B5EF4-FFF2-40B4-BE49-F238E27FC236}">
              <a16:creationId xmlns:a16="http://schemas.microsoft.com/office/drawing/2014/main" id="{00000000-0008-0000-1000-0000C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3" name="Straight Connector 202">
          <a:extLst>
            <a:ext uri="{FF2B5EF4-FFF2-40B4-BE49-F238E27FC236}">
              <a16:creationId xmlns:a16="http://schemas.microsoft.com/office/drawing/2014/main" id="{00000000-0008-0000-1000-0000C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4" name="Straight Connector 203">
          <a:extLst>
            <a:ext uri="{FF2B5EF4-FFF2-40B4-BE49-F238E27FC236}">
              <a16:creationId xmlns:a16="http://schemas.microsoft.com/office/drawing/2014/main" id="{00000000-0008-0000-1000-0000C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5" name="Straight Connector 204">
          <a:extLst>
            <a:ext uri="{FF2B5EF4-FFF2-40B4-BE49-F238E27FC236}">
              <a16:creationId xmlns:a16="http://schemas.microsoft.com/office/drawing/2014/main" id="{00000000-0008-0000-1000-0000C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06" name="Straight Connector 205">
          <a:extLst>
            <a:ext uri="{FF2B5EF4-FFF2-40B4-BE49-F238E27FC236}">
              <a16:creationId xmlns:a16="http://schemas.microsoft.com/office/drawing/2014/main" id="{00000000-0008-0000-1000-0000CE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07" name="Straight Connector 206">
          <a:extLst>
            <a:ext uri="{FF2B5EF4-FFF2-40B4-BE49-F238E27FC236}">
              <a16:creationId xmlns:a16="http://schemas.microsoft.com/office/drawing/2014/main" id="{00000000-0008-0000-1000-0000CF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08" name="Straight Connector 207">
          <a:extLst>
            <a:ext uri="{FF2B5EF4-FFF2-40B4-BE49-F238E27FC236}">
              <a16:creationId xmlns:a16="http://schemas.microsoft.com/office/drawing/2014/main" id="{00000000-0008-0000-1000-0000D0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09" name="Straight Connector 208">
          <a:extLst>
            <a:ext uri="{FF2B5EF4-FFF2-40B4-BE49-F238E27FC236}">
              <a16:creationId xmlns:a16="http://schemas.microsoft.com/office/drawing/2014/main" id="{00000000-0008-0000-1000-0000D1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10" name="Straight Connector 209">
          <a:extLst>
            <a:ext uri="{FF2B5EF4-FFF2-40B4-BE49-F238E27FC236}">
              <a16:creationId xmlns:a16="http://schemas.microsoft.com/office/drawing/2014/main" id="{00000000-0008-0000-1000-0000D2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11" name="Straight Connector 210">
          <a:extLst>
            <a:ext uri="{FF2B5EF4-FFF2-40B4-BE49-F238E27FC236}">
              <a16:creationId xmlns:a16="http://schemas.microsoft.com/office/drawing/2014/main" id="{00000000-0008-0000-1000-0000D3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12" name="Straight Connector 211">
          <a:extLst>
            <a:ext uri="{FF2B5EF4-FFF2-40B4-BE49-F238E27FC236}">
              <a16:creationId xmlns:a16="http://schemas.microsoft.com/office/drawing/2014/main" id="{00000000-0008-0000-1000-0000D4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13" name="Straight Connector 212">
          <a:extLst>
            <a:ext uri="{FF2B5EF4-FFF2-40B4-BE49-F238E27FC236}">
              <a16:creationId xmlns:a16="http://schemas.microsoft.com/office/drawing/2014/main" id="{00000000-0008-0000-1000-0000D5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14" name="Straight Connector 213">
          <a:extLst>
            <a:ext uri="{FF2B5EF4-FFF2-40B4-BE49-F238E27FC236}">
              <a16:creationId xmlns:a16="http://schemas.microsoft.com/office/drawing/2014/main" id="{00000000-0008-0000-1000-0000D6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15" name="Straight Connector 214">
          <a:extLst>
            <a:ext uri="{FF2B5EF4-FFF2-40B4-BE49-F238E27FC236}">
              <a16:creationId xmlns:a16="http://schemas.microsoft.com/office/drawing/2014/main" id="{00000000-0008-0000-1000-0000D7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16" name="Straight Connector 215">
          <a:extLst>
            <a:ext uri="{FF2B5EF4-FFF2-40B4-BE49-F238E27FC236}">
              <a16:creationId xmlns:a16="http://schemas.microsoft.com/office/drawing/2014/main" id="{00000000-0008-0000-1000-0000D8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17" name="Straight Connector 216">
          <a:extLst>
            <a:ext uri="{FF2B5EF4-FFF2-40B4-BE49-F238E27FC236}">
              <a16:creationId xmlns:a16="http://schemas.microsoft.com/office/drawing/2014/main" id="{00000000-0008-0000-1000-0000D9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18" name="Straight Connector 217">
          <a:extLst>
            <a:ext uri="{FF2B5EF4-FFF2-40B4-BE49-F238E27FC236}">
              <a16:creationId xmlns:a16="http://schemas.microsoft.com/office/drawing/2014/main" id="{00000000-0008-0000-1000-0000DA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19" name="Straight Connector 218">
          <a:extLst>
            <a:ext uri="{FF2B5EF4-FFF2-40B4-BE49-F238E27FC236}">
              <a16:creationId xmlns:a16="http://schemas.microsoft.com/office/drawing/2014/main" id="{00000000-0008-0000-1000-0000DB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0" name="Straight Connector 219">
          <a:extLst>
            <a:ext uri="{FF2B5EF4-FFF2-40B4-BE49-F238E27FC236}">
              <a16:creationId xmlns:a16="http://schemas.microsoft.com/office/drawing/2014/main" id="{00000000-0008-0000-1000-0000DC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21" name="Straight Connector 220">
          <a:extLst>
            <a:ext uri="{FF2B5EF4-FFF2-40B4-BE49-F238E27FC236}">
              <a16:creationId xmlns:a16="http://schemas.microsoft.com/office/drawing/2014/main" id="{00000000-0008-0000-1000-0000DD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2" name="Straight Connector 221">
          <a:extLst>
            <a:ext uri="{FF2B5EF4-FFF2-40B4-BE49-F238E27FC236}">
              <a16:creationId xmlns:a16="http://schemas.microsoft.com/office/drawing/2014/main" id="{00000000-0008-0000-1000-0000D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3" name="Straight Connector 222">
          <a:extLst>
            <a:ext uri="{FF2B5EF4-FFF2-40B4-BE49-F238E27FC236}">
              <a16:creationId xmlns:a16="http://schemas.microsoft.com/office/drawing/2014/main" id="{00000000-0008-0000-1000-0000D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4" name="Straight Connector 223">
          <a:extLst>
            <a:ext uri="{FF2B5EF4-FFF2-40B4-BE49-F238E27FC236}">
              <a16:creationId xmlns:a16="http://schemas.microsoft.com/office/drawing/2014/main" id="{00000000-0008-0000-1000-0000E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5" name="Straight Connector 224">
          <a:extLst>
            <a:ext uri="{FF2B5EF4-FFF2-40B4-BE49-F238E27FC236}">
              <a16:creationId xmlns:a16="http://schemas.microsoft.com/office/drawing/2014/main" id="{00000000-0008-0000-1000-0000E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6" name="Straight Connector 225">
          <a:extLst>
            <a:ext uri="{FF2B5EF4-FFF2-40B4-BE49-F238E27FC236}">
              <a16:creationId xmlns:a16="http://schemas.microsoft.com/office/drawing/2014/main" id="{00000000-0008-0000-1000-0000E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7" name="Straight Connector 226">
          <a:extLst>
            <a:ext uri="{FF2B5EF4-FFF2-40B4-BE49-F238E27FC236}">
              <a16:creationId xmlns:a16="http://schemas.microsoft.com/office/drawing/2014/main" id="{00000000-0008-0000-1000-0000E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8" name="Straight Connector 227">
          <a:extLst>
            <a:ext uri="{FF2B5EF4-FFF2-40B4-BE49-F238E27FC236}">
              <a16:creationId xmlns:a16="http://schemas.microsoft.com/office/drawing/2014/main" id="{00000000-0008-0000-1000-0000E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9" name="Straight Connector 228">
          <a:extLst>
            <a:ext uri="{FF2B5EF4-FFF2-40B4-BE49-F238E27FC236}">
              <a16:creationId xmlns:a16="http://schemas.microsoft.com/office/drawing/2014/main" id="{00000000-0008-0000-1000-0000E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0" name="Straight Connector 229">
          <a:extLst>
            <a:ext uri="{FF2B5EF4-FFF2-40B4-BE49-F238E27FC236}">
              <a16:creationId xmlns:a16="http://schemas.microsoft.com/office/drawing/2014/main" id="{00000000-0008-0000-1000-0000E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1" name="Straight Connector 230">
          <a:extLst>
            <a:ext uri="{FF2B5EF4-FFF2-40B4-BE49-F238E27FC236}">
              <a16:creationId xmlns:a16="http://schemas.microsoft.com/office/drawing/2014/main" id="{00000000-0008-0000-1000-0000E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2" name="Straight Connector 231">
          <a:extLst>
            <a:ext uri="{FF2B5EF4-FFF2-40B4-BE49-F238E27FC236}">
              <a16:creationId xmlns:a16="http://schemas.microsoft.com/office/drawing/2014/main" id="{00000000-0008-0000-1000-0000E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3" name="Straight Connector 232">
          <a:extLst>
            <a:ext uri="{FF2B5EF4-FFF2-40B4-BE49-F238E27FC236}">
              <a16:creationId xmlns:a16="http://schemas.microsoft.com/office/drawing/2014/main" id="{00000000-0008-0000-1000-0000E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4" name="Straight Connector 233">
          <a:extLst>
            <a:ext uri="{FF2B5EF4-FFF2-40B4-BE49-F238E27FC236}">
              <a16:creationId xmlns:a16="http://schemas.microsoft.com/office/drawing/2014/main" id="{00000000-0008-0000-1000-0000E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5" name="Straight Connector 234">
          <a:extLst>
            <a:ext uri="{FF2B5EF4-FFF2-40B4-BE49-F238E27FC236}">
              <a16:creationId xmlns:a16="http://schemas.microsoft.com/office/drawing/2014/main" id="{00000000-0008-0000-1000-0000E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6" name="Straight Connector 235">
          <a:extLst>
            <a:ext uri="{FF2B5EF4-FFF2-40B4-BE49-F238E27FC236}">
              <a16:creationId xmlns:a16="http://schemas.microsoft.com/office/drawing/2014/main" id="{00000000-0008-0000-1000-0000E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7" name="Straight Connector 236">
          <a:extLst>
            <a:ext uri="{FF2B5EF4-FFF2-40B4-BE49-F238E27FC236}">
              <a16:creationId xmlns:a16="http://schemas.microsoft.com/office/drawing/2014/main" id="{00000000-0008-0000-1000-0000E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8" name="Straight Connector 237">
          <a:extLst>
            <a:ext uri="{FF2B5EF4-FFF2-40B4-BE49-F238E27FC236}">
              <a16:creationId xmlns:a16="http://schemas.microsoft.com/office/drawing/2014/main" id="{00000000-0008-0000-1000-0000E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9" name="Straight Connector 238">
          <a:extLst>
            <a:ext uri="{FF2B5EF4-FFF2-40B4-BE49-F238E27FC236}">
              <a16:creationId xmlns:a16="http://schemas.microsoft.com/office/drawing/2014/main" id="{00000000-0008-0000-1000-0000E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0" name="Straight Connector 239">
          <a:extLst>
            <a:ext uri="{FF2B5EF4-FFF2-40B4-BE49-F238E27FC236}">
              <a16:creationId xmlns:a16="http://schemas.microsoft.com/office/drawing/2014/main" id="{00000000-0008-0000-1000-0000F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1" name="Straight Connector 240">
          <a:extLst>
            <a:ext uri="{FF2B5EF4-FFF2-40B4-BE49-F238E27FC236}">
              <a16:creationId xmlns:a16="http://schemas.microsoft.com/office/drawing/2014/main" id="{00000000-0008-0000-1000-0000F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2" name="Straight Connector 241">
          <a:extLst>
            <a:ext uri="{FF2B5EF4-FFF2-40B4-BE49-F238E27FC236}">
              <a16:creationId xmlns:a16="http://schemas.microsoft.com/office/drawing/2014/main" id="{00000000-0008-0000-1000-0000F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3" name="Straight Connector 242">
          <a:extLst>
            <a:ext uri="{FF2B5EF4-FFF2-40B4-BE49-F238E27FC236}">
              <a16:creationId xmlns:a16="http://schemas.microsoft.com/office/drawing/2014/main" id="{00000000-0008-0000-1000-0000F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4" name="Straight Connector 243">
          <a:extLst>
            <a:ext uri="{FF2B5EF4-FFF2-40B4-BE49-F238E27FC236}">
              <a16:creationId xmlns:a16="http://schemas.microsoft.com/office/drawing/2014/main" id="{00000000-0008-0000-1000-0000F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5" name="Straight Connector 244">
          <a:extLst>
            <a:ext uri="{FF2B5EF4-FFF2-40B4-BE49-F238E27FC236}">
              <a16:creationId xmlns:a16="http://schemas.microsoft.com/office/drawing/2014/main" id="{00000000-0008-0000-1000-0000F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6" name="Straight Connector 245">
          <a:extLst>
            <a:ext uri="{FF2B5EF4-FFF2-40B4-BE49-F238E27FC236}">
              <a16:creationId xmlns:a16="http://schemas.microsoft.com/office/drawing/2014/main" id="{00000000-0008-0000-1000-0000F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7" name="Straight Connector 246">
          <a:extLst>
            <a:ext uri="{FF2B5EF4-FFF2-40B4-BE49-F238E27FC236}">
              <a16:creationId xmlns:a16="http://schemas.microsoft.com/office/drawing/2014/main" id="{00000000-0008-0000-1000-0000F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8" name="Straight Connector 247">
          <a:extLst>
            <a:ext uri="{FF2B5EF4-FFF2-40B4-BE49-F238E27FC236}">
              <a16:creationId xmlns:a16="http://schemas.microsoft.com/office/drawing/2014/main" id="{00000000-0008-0000-1000-0000F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9" name="Straight Connector 248">
          <a:extLst>
            <a:ext uri="{FF2B5EF4-FFF2-40B4-BE49-F238E27FC236}">
              <a16:creationId xmlns:a16="http://schemas.microsoft.com/office/drawing/2014/main" id="{00000000-0008-0000-1000-0000F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50" name="Straight Connector 249">
          <a:extLst>
            <a:ext uri="{FF2B5EF4-FFF2-40B4-BE49-F238E27FC236}">
              <a16:creationId xmlns:a16="http://schemas.microsoft.com/office/drawing/2014/main" id="{00000000-0008-0000-1000-0000FA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51" name="Straight Connector 250">
          <a:extLst>
            <a:ext uri="{FF2B5EF4-FFF2-40B4-BE49-F238E27FC236}">
              <a16:creationId xmlns:a16="http://schemas.microsoft.com/office/drawing/2014/main" id="{00000000-0008-0000-1000-0000FB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52" name="Straight Connector 251">
          <a:extLst>
            <a:ext uri="{FF2B5EF4-FFF2-40B4-BE49-F238E27FC236}">
              <a16:creationId xmlns:a16="http://schemas.microsoft.com/office/drawing/2014/main" id="{00000000-0008-0000-1000-0000FC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53" name="Straight Connector 252">
          <a:extLst>
            <a:ext uri="{FF2B5EF4-FFF2-40B4-BE49-F238E27FC236}">
              <a16:creationId xmlns:a16="http://schemas.microsoft.com/office/drawing/2014/main" id="{00000000-0008-0000-1000-0000FD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54" name="Straight Connector 253">
          <a:extLst>
            <a:ext uri="{FF2B5EF4-FFF2-40B4-BE49-F238E27FC236}">
              <a16:creationId xmlns:a16="http://schemas.microsoft.com/office/drawing/2014/main" id="{00000000-0008-0000-1000-0000FE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55" name="Straight Connector 254">
          <a:extLst>
            <a:ext uri="{FF2B5EF4-FFF2-40B4-BE49-F238E27FC236}">
              <a16:creationId xmlns:a16="http://schemas.microsoft.com/office/drawing/2014/main" id="{00000000-0008-0000-1000-0000FF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56" name="Straight Connector 255">
          <a:extLst>
            <a:ext uri="{FF2B5EF4-FFF2-40B4-BE49-F238E27FC236}">
              <a16:creationId xmlns:a16="http://schemas.microsoft.com/office/drawing/2014/main" id="{00000000-0008-0000-1000-000000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57" name="Straight Connector 256">
          <a:extLst>
            <a:ext uri="{FF2B5EF4-FFF2-40B4-BE49-F238E27FC236}">
              <a16:creationId xmlns:a16="http://schemas.microsoft.com/office/drawing/2014/main" id="{00000000-0008-0000-1000-000001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58" name="Straight Connector 257">
          <a:extLst>
            <a:ext uri="{FF2B5EF4-FFF2-40B4-BE49-F238E27FC236}">
              <a16:creationId xmlns:a16="http://schemas.microsoft.com/office/drawing/2014/main" id="{00000000-0008-0000-1000-000002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59" name="Straight Connector 258">
          <a:extLst>
            <a:ext uri="{FF2B5EF4-FFF2-40B4-BE49-F238E27FC236}">
              <a16:creationId xmlns:a16="http://schemas.microsoft.com/office/drawing/2014/main" id="{00000000-0008-0000-1000-000003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60" name="Straight Connector 259">
          <a:extLst>
            <a:ext uri="{FF2B5EF4-FFF2-40B4-BE49-F238E27FC236}">
              <a16:creationId xmlns:a16="http://schemas.microsoft.com/office/drawing/2014/main" id="{00000000-0008-0000-1000-000004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1" name="Straight Connector 260">
          <a:extLst>
            <a:ext uri="{FF2B5EF4-FFF2-40B4-BE49-F238E27FC236}">
              <a16:creationId xmlns:a16="http://schemas.microsoft.com/office/drawing/2014/main" id="{00000000-0008-0000-1000-000005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2" name="Straight Connector 261">
          <a:extLst>
            <a:ext uri="{FF2B5EF4-FFF2-40B4-BE49-F238E27FC236}">
              <a16:creationId xmlns:a16="http://schemas.microsoft.com/office/drawing/2014/main" id="{00000000-0008-0000-1000-000006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3" name="Straight Connector 262">
          <a:extLst>
            <a:ext uri="{FF2B5EF4-FFF2-40B4-BE49-F238E27FC236}">
              <a16:creationId xmlns:a16="http://schemas.microsoft.com/office/drawing/2014/main" id="{00000000-0008-0000-1000-000007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4" name="Straight Connector 263">
          <a:extLst>
            <a:ext uri="{FF2B5EF4-FFF2-40B4-BE49-F238E27FC236}">
              <a16:creationId xmlns:a16="http://schemas.microsoft.com/office/drawing/2014/main" id="{00000000-0008-0000-1000-000008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65" name="Straight Connector 264">
          <a:extLst>
            <a:ext uri="{FF2B5EF4-FFF2-40B4-BE49-F238E27FC236}">
              <a16:creationId xmlns:a16="http://schemas.microsoft.com/office/drawing/2014/main" id="{00000000-0008-0000-1000-000009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6" name="Straight Connector 265">
          <a:extLst>
            <a:ext uri="{FF2B5EF4-FFF2-40B4-BE49-F238E27FC236}">
              <a16:creationId xmlns:a16="http://schemas.microsoft.com/office/drawing/2014/main" id="{00000000-0008-0000-1000-00000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7" name="Straight Connector 266">
          <a:extLst>
            <a:ext uri="{FF2B5EF4-FFF2-40B4-BE49-F238E27FC236}">
              <a16:creationId xmlns:a16="http://schemas.microsoft.com/office/drawing/2014/main" id="{00000000-0008-0000-1000-00000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8" name="Straight Connector 267">
          <a:extLst>
            <a:ext uri="{FF2B5EF4-FFF2-40B4-BE49-F238E27FC236}">
              <a16:creationId xmlns:a16="http://schemas.microsoft.com/office/drawing/2014/main" id="{00000000-0008-0000-1000-00000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9" name="Straight Connector 268">
          <a:extLst>
            <a:ext uri="{FF2B5EF4-FFF2-40B4-BE49-F238E27FC236}">
              <a16:creationId xmlns:a16="http://schemas.microsoft.com/office/drawing/2014/main" id="{00000000-0008-0000-1000-00000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70" name="Straight Connector 269">
          <a:extLst>
            <a:ext uri="{FF2B5EF4-FFF2-40B4-BE49-F238E27FC236}">
              <a16:creationId xmlns:a16="http://schemas.microsoft.com/office/drawing/2014/main" id="{00000000-0008-0000-1000-00000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1" name="Straight Connector 270">
          <a:extLst>
            <a:ext uri="{FF2B5EF4-FFF2-40B4-BE49-F238E27FC236}">
              <a16:creationId xmlns:a16="http://schemas.microsoft.com/office/drawing/2014/main" id="{00000000-0008-0000-1000-00000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72" name="Straight Connector 271">
          <a:extLst>
            <a:ext uri="{FF2B5EF4-FFF2-40B4-BE49-F238E27FC236}">
              <a16:creationId xmlns:a16="http://schemas.microsoft.com/office/drawing/2014/main" id="{00000000-0008-0000-1000-00001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73" name="Straight Connector 272">
          <a:extLst>
            <a:ext uri="{FF2B5EF4-FFF2-40B4-BE49-F238E27FC236}">
              <a16:creationId xmlns:a16="http://schemas.microsoft.com/office/drawing/2014/main" id="{00000000-0008-0000-1000-00001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74" name="Straight Connector 273">
          <a:extLst>
            <a:ext uri="{FF2B5EF4-FFF2-40B4-BE49-F238E27FC236}">
              <a16:creationId xmlns:a16="http://schemas.microsoft.com/office/drawing/2014/main" id="{00000000-0008-0000-1000-000012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75" name="Straight Connector 274">
          <a:extLst>
            <a:ext uri="{FF2B5EF4-FFF2-40B4-BE49-F238E27FC236}">
              <a16:creationId xmlns:a16="http://schemas.microsoft.com/office/drawing/2014/main" id="{00000000-0008-0000-1000-000013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76" name="Straight Connector 275">
          <a:extLst>
            <a:ext uri="{FF2B5EF4-FFF2-40B4-BE49-F238E27FC236}">
              <a16:creationId xmlns:a16="http://schemas.microsoft.com/office/drawing/2014/main" id="{00000000-0008-0000-1000-000014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77" name="Straight Connector 276">
          <a:extLst>
            <a:ext uri="{FF2B5EF4-FFF2-40B4-BE49-F238E27FC236}">
              <a16:creationId xmlns:a16="http://schemas.microsoft.com/office/drawing/2014/main" id="{00000000-0008-0000-1000-000015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78" name="Straight Connector 277">
          <a:extLst>
            <a:ext uri="{FF2B5EF4-FFF2-40B4-BE49-F238E27FC236}">
              <a16:creationId xmlns:a16="http://schemas.microsoft.com/office/drawing/2014/main" id="{00000000-0008-0000-1000-000016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79" name="Straight Connector 278">
          <a:extLst>
            <a:ext uri="{FF2B5EF4-FFF2-40B4-BE49-F238E27FC236}">
              <a16:creationId xmlns:a16="http://schemas.microsoft.com/office/drawing/2014/main" id="{00000000-0008-0000-1000-000017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80" name="Straight Connector 279">
          <a:extLst>
            <a:ext uri="{FF2B5EF4-FFF2-40B4-BE49-F238E27FC236}">
              <a16:creationId xmlns:a16="http://schemas.microsoft.com/office/drawing/2014/main" id="{00000000-0008-0000-1000-000018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81" name="Straight Connector 280">
          <a:extLst>
            <a:ext uri="{FF2B5EF4-FFF2-40B4-BE49-F238E27FC236}">
              <a16:creationId xmlns:a16="http://schemas.microsoft.com/office/drawing/2014/main" id="{00000000-0008-0000-1000-000019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82" name="Straight Connector 281">
          <a:extLst>
            <a:ext uri="{FF2B5EF4-FFF2-40B4-BE49-F238E27FC236}">
              <a16:creationId xmlns:a16="http://schemas.microsoft.com/office/drawing/2014/main" id="{00000000-0008-0000-1000-00001A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83" name="Straight Connector 282">
          <a:extLst>
            <a:ext uri="{FF2B5EF4-FFF2-40B4-BE49-F238E27FC236}">
              <a16:creationId xmlns:a16="http://schemas.microsoft.com/office/drawing/2014/main" id="{00000000-0008-0000-1000-00001B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84" name="Straight Connector 283">
          <a:extLst>
            <a:ext uri="{FF2B5EF4-FFF2-40B4-BE49-F238E27FC236}">
              <a16:creationId xmlns:a16="http://schemas.microsoft.com/office/drawing/2014/main" id="{00000000-0008-0000-1000-00001C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85" name="Straight Connector 284">
          <a:extLst>
            <a:ext uri="{FF2B5EF4-FFF2-40B4-BE49-F238E27FC236}">
              <a16:creationId xmlns:a16="http://schemas.microsoft.com/office/drawing/2014/main" id="{00000000-0008-0000-1000-00001D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86" name="Straight Connector 285">
          <a:extLst>
            <a:ext uri="{FF2B5EF4-FFF2-40B4-BE49-F238E27FC236}">
              <a16:creationId xmlns:a16="http://schemas.microsoft.com/office/drawing/2014/main" id="{00000000-0008-0000-1000-00001E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87" name="Straight Connector 286">
          <a:extLst>
            <a:ext uri="{FF2B5EF4-FFF2-40B4-BE49-F238E27FC236}">
              <a16:creationId xmlns:a16="http://schemas.microsoft.com/office/drawing/2014/main" id="{00000000-0008-0000-1000-00001F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88" name="Straight Connector 287">
          <a:extLst>
            <a:ext uri="{FF2B5EF4-FFF2-40B4-BE49-F238E27FC236}">
              <a16:creationId xmlns:a16="http://schemas.microsoft.com/office/drawing/2014/main" id="{00000000-0008-0000-1000-000020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89" name="Straight Connector 288">
          <a:extLst>
            <a:ext uri="{FF2B5EF4-FFF2-40B4-BE49-F238E27FC236}">
              <a16:creationId xmlns:a16="http://schemas.microsoft.com/office/drawing/2014/main" id="{00000000-0008-0000-1000-000021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0" name="Straight Connector 289">
          <a:extLst>
            <a:ext uri="{FF2B5EF4-FFF2-40B4-BE49-F238E27FC236}">
              <a16:creationId xmlns:a16="http://schemas.microsoft.com/office/drawing/2014/main" id="{00000000-0008-0000-1000-000022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1" name="Straight Connector 290">
          <a:extLst>
            <a:ext uri="{FF2B5EF4-FFF2-40B4-BE49-F238E27FC236}">
              <a16:creationId xmlns:a16="http://schemas.microsoft.com/office/drawing/2014/main" id="{00000000-0008-0000-1000-000023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2" name="Straight Connector 291">
          <a:extLst>
            <a:ext uri="{FF2B5EF4-FFF2-40B4-BE49-F238E27FC236}">
              <a16:creationId xmlns:a16="http://schemas.microsoft.com/office/drawing/2014/main" id="{00000000-0008-0000-1000-000024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93" name="Straight Connector 292">
          <a:extLst>
            <a:ext uri="{FF2B5EF4-FFF2-40B4-BE49-F238E27FC236}">
              <a16:creationId xmlns:a16="http://schemas.microsoft.com/office/drawing/2014/main" id="{00000000-0008-0000-1000-000025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4" name="Straight Connector 293">
          <a:extLst>
            <a:ext uri="{FF2B5EF4-FFF2-40B4-BE49-F238E27FC236}">
              <a16:creationId xmlns:a16="http://schemas.microsoft.com/office/drawing/2014/main" id="{00000000-0008-0000-1000-00002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5" name="Straight Connector 294">
          <a:extLst>
            <a:ext uri="{FF2B5EF4-FFF2-40B4-BE49-F238E27FC236}">
              <a16:creationId xmlns:a16="http://schemas.microsoft.com/office/drawing/2014/main" id="{00000000-0008-0000-1000-00002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6" name="Straight Connector 295">
          <a:extLst>
            <a:ext uri="{FF2B5EF4-FFF2-40B4-BE49-F238E27FC236}">
              <a16:creationId xmlns:a16="http://schemas.microsoft.com/office/drawing/2014/main" id="{00000000-0008-0000-1000-00002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7" name="Straight Connector 296">
          <a:extLst>
            <a:ext uri="{FF2B5EF4-FFF2-40B4-BE49-F238E27FC236}">
              <a16:creationId xmlns:a16="http://schemas.microsoft.com/office/drawing/2014/main" id="{00000000-0008-0000-1000-00002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8" name="Straight Connector 297">
          <a:extLst>
            <a:ext uri="{FF2B5EF4-FFF2-40B4-BE49-F238E27FC236}">
              <a16:creationId xmlns:a16="http://schemas.microsoft.com/office/drawing/2014/main" id="{00000000-0008-0000-1000-00002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9" name="Straight Connector 298">
          <a:extLst>
            <a:ext uri="{FF2B5EF4-FFF2-40B4-BE49-F238E27FC236}">
              <a16:creationId xmlns:a16="http://schemas.microsoft.com/office/drawing/2014/main" id="{00000000-0008-0000-1000-00002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0" name="Straight Connector 299">
          <a:extLst>
            <a:ext uri="{FF2B5EF4-FFF2-40B4-BE49-F238E27FC236}">
              <a16:creationId xmlns:a16="http://schemas.microsoft.com/office/drawing/2014/main" id="{00000000-0008-0000-1000-00002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1" name="Straight Connector 300">
          <a:extLst>
            <a:ext uri="{FF2B5EF4-FFF2-40B4-BE49-F238E27FC236}">
              <a16:creationId xmlns:a16="http://schemas.microsoft.com/office/drawing/2014/main" id="{00000000-0008-0000-1000-00002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2" name="Straight Connector 301">
          <a:extLst>
            <a:ext uri="{FF2B5EF4-FFF2-40B4-BE49-F238E27FC236}">
              <a16:creationId xmlns:a16="http://schemas.microsoft.com/office/drawing/2014/main" id="{00000000-0008-0000-1000-00002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3" name="Straight Connector 302">
          <a:extLst>
            <a:ext uri="{FF2B5EF4-FFF2-40B4-BE49-F238E27FC236}">
              <a16:creationId xmlns:a16="http://schemas.microsoft.com/office/drawing/2014/main" id="{00000000-0008-0000-1000-00002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4" name="Straight Connector 303">
          <a:extLst>
            <a:ext uri="{FF2B5EF4-FFF2-40B4-BE49-F238E27FC236}">
              <a16:creationId xmlns:a16="http://schemas.microsoft.com/office/drawing/2014/main" id="{00000000-0008-0000-1000-00003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5" name="Straight Connector 304">
          <a:extLst>
            <a:ext uri="{FF2B5EF4-FFF2-40B4-BE49-F238E27FC236}">
              <a16:creationId xmlns:a16="http://schemas.microsoft.com/office/drawing/2014/main" id="{00000000-0008-0000-1000-00003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6" name="Straight Connector 305">
          <a:extLst>
            <a:ext uri="{FF2B5EF4-FFF2-40B4-BE49-F238E27FC236}">
              <a16:creationId xmlns:a16="http://schemas.microsoft.com/office/drawing/2014/main" id="{00000000-0008-0000-1000-00003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7" name="Straight Connector 306">
          <a:extLst>
            <a:ext uri="{FF2B5EF4-FFF2-40B4-BE49-F238E27FC236}">
              <a16:creationId xmlns:a16="http://schemas.microsoft.com/office/drawing/2014/main" id="{00000000-0008-0000-1000-00003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8" name="Straight Connector 307">
          <a:extLst>
            <a:ext uri="{FF2B5EF4-FFF2-40B4-BE49-F238E27FC236}">
              <a16:creationId xmlns:a16="http://schemas.microsoft.com/office/drawing/2014/main" id="{00000000-0008-0000-1000-00003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9" name="Straight Connector 308">
          <a:extLst>
            <a:ext uri="{FF2B5EF4-FFF2-40B4-BE49-F238E27FC236}">
              <a16:creationId xmlns:a16="http://schemas.microsoft.com/office/drawing/2014/main" id="{00000000-0008-0000-1000-00003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0" name="Straight Connector 309">
          <a:extLst>
            <a:ext uri="{FF2B5EF4-FFF2-40B4-BE49-F238E27FC236}">
              <a16:creationId xmlns:a16="http://schemas.microsoft.com/office/drawing/2014/main" id="{00000000-0008-0000-1000-00003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1" name="Straight Connector 310">
          <a:extLst>
            <a:ext uri="{FF2B5EF4-FFF2-40B4-BE49-F238E27FC236}">
              <a16:creationId xmlns:a16="http://schemas.microsoft.com/office/drawing/2014/main" id="{00000000-0008-0000-1000-00003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2" name="Straight Connector 311">
          <a:extLst>
            <a:ext uri="{FF2B5EF4-FFF2-40B4-BE49-F238E27FC236}">
              <a16:creationId xmlns:a16="http://schemas.microsoft.com/office/drawing/2014/main" id="{00000000-0008-0000-1000-00003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3" name="Straight Connector 312">
          <a:extLst>
            <a:ext uri="{FF2B5EF4-FFF2-40B4-BE49-F238E27FC236}">
              <a16:creationId xmlns:a16="http://schemas.microsoft.com/office/drawing/2014/main" id="{00000000-0008-0000-1000-00003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4" name="Straight Connector 313">
          <a:extLst>
            <a:ext uri="{FF2B5EF4-FFF2-40B4-BE49-F238E27FC236}">
              <a16:creationId xmlns:a16="http://schemas.microsoft.com/office/drawing/2014/main" id="{00000000-0008-0000-1000-00003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5" name="Straight Connector 314">
          <a:extLst>
            <a:ext uri="{FF2B5EF4-FFF2-40B4-BE49-F238E27FC236}">
              <a16:creationId xmlns:a16="http://schemas.microsoft.com/office/drawing/2014/main" id="{00000000-0008-0000-1000-00003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6" name="Straight Connector 315">
          <a:extLst>
            <a:ext uri="{FF2B5EF4-FFF2-40B4-BE49-F238E27FC236}">
              <a16:creationId xmlns:a16="http://schemas.microsoft.com/office/drawing/2014/main" id="{00000000-0008-0000-1000-00003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7" name="Straight Connector 316">
          <a:extLst>
            <a:ext uri="{FF2B5EF4-FFF2-40B4-BE49-F238E27FC236}">
              <a16:creationId xmlns:a16="http://schemas.microsoft.com/office/drawing/2014/main" id="{00000000-0008-0000-1000-00003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8" name="Straight Connector 317">
          <a:extLst>
            <a:ext uri="{FF2B5EF4-FFF2-40B4-BE49-F238E27FC236}">
              <a16:creationId xmlns:a16="http://schemas.microsoft.com/office/drawing/2014/main" id="{00000000-0008-0000-1000-00003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9" name="Straight Connector 318">
          <a:extLst>
            <a:ext uri="{FF2B5EF4-FFF2-40B4-BE49-F238E27FC236}">
              <a16:creationId xmlns:a16="http://schemas.microsoft.com/office/drawing/2014/main" id="{00000000-0008-0000-1000-00003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0" name="Straight Connector 319">
          <a:extLst>
            <a:ext uri="{FF2B5EF4-FFF2-40B4-BE49-F238E27FC236}">
              <a16:creationId xmlns:a16="http://schemas.microsoft.com/office/drawing/2014/main" id="{00000000-0008-0000-1000-00004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21" name="Straight Connector 320">
          <a:extLst>
            <a:ext uri="{FF2B5EF4-FFF2-40B4-BE49-F238E27FC236}">
              <a16:creationId xmlns:a16="http://schemas.microsoft.com/office/drawing/2014/main" id="{00000000-0008-0000-1000-00004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22" name="Straight Connector 321">
          <a:extLst>
            <a:ext uri="{FF2B5EF4-FFF2-40B4-BE49-F238E27FC236}">
              <a16:creationId xmlns:a16="http://schemas.microsoft.com/office/drawing/2014/main" id="{00000000-0008-0000-1000-000042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23" name="Straight Connector 322">
          <a:extLst>
            <a:ext uri="{FF2B5EF4-FFF2-40B4-BE49-F238E27FC236}">
              <a16:creationId xmlns:a16="http://schemas.microsoft.com/office/drawing/2014/main" id="{00000000-0008-0000-1000-000043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24" name="Straight Connector 323">
          <a:extLst>
            <a:ext uri="{FF2B5EF4-FFF2-40B4-BE49-F238E27FC236}">
              <a16:creationId xmlns:a16="http://schemas.microsoft.com/office/drawing/2014/main" id="{00000000-0008-0000-1000-000044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25" name="Straight Connector 324">
          <a:extLst>
            <a:ext uri="{FF2B5EF4-FFF2-40B4-BE49-F238E27FC236}">
              <a16:creationId xmlns:a16="http://schemas.microsoft.com/office/drawing/2014/main" id="{00000000-0008-0000-1000-000045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26" name="Straight Connector 325">
          <a:extLst>
            <a:ext uri="{FF2B5EF4-FFF2-40B4-BE49-F238E27FC236}">
              <a16:creationId xmlns:a16="http://schemas.microsoft.com/office/drawing/2014/main" id="{00000000-0008-0000-1000-000046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27" name="Straight Connector 326">
          <a:extLst>
            <a:ext uri="{FF2B5EF4-FFF2-40B4-BE49-F238E27FC236}">
              <a16:creationId xmlns:a16="http://schemas.microsoft.com/office/drawing/2014/main" id="{00000000-0008-0000-1000-000047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28" name="Straight Connector 327">
          <a:extLst>
            <a:ext uri="{FF2B5EF4-FFF2-40B4-BE49-F238E27FC236}">
              <a16:creationId xmlns:a16="http://schemas.microsoft.com/office/drawing/2014/main" id="{00000000-0008-0000-1000-000048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29" name="Straight Connector 328">
          <a:extLst>
            <a:ext uri="{FF2B5EF4-FFF2-40B4-BE49-F238E27FC236}">
              <a16:creationId xmlns:a16="http://schemas.microsoft.com/office/drawing/2014/main" id="{00000000-0008-0000-1000-000049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30" name="Straight Connector 329">
          <a:extLst>
            <a:ext uri="{FF2B5EF4-FFF2-40B4-BE49-F238E27FC236}">
              <a16:creationId xmlns:a16="http://schemas.microsoft.com/office/drawing/2014/main" id="{00000000-0008-0000-1000-00004A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31" name="Straight Connector 330">
          <a:extLst>
            <a:ext uri="{FF2B5EF4-FFF2-40B4-BE49-F238E27FC236}">
              <a16:creationId xmlns:a16="http://schemas.microsoft.com/office/drawing/2014/main" id="{00000000-0008-0000-1000-00004B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32" name="Straight Connector 331">
          <a:extLst>
            <a:ext uri="{FF2B5EF4-FFF2-40B4-BE49-F238E27FC236}">
              <a16:creationId xmlns:a16="http://schemas.microsoft.com/office/drawing/2014/main" id="{00000000-0008-0000-1000-00004C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3" name="Straight Connector 332">
          <a:extLst>
            <a:ext uri="{FF2B5EF4-FFF2-40B4-BE49-F238E27FC236}">
              <a16:creationId xmlns:a16="http://schemas.microsoft.com/office/drawing/2014/main" id="{00000000-0008-0000-1000-00004D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4" name="Straight Connector 333">
          <a:extLst>
            <a:ext uri="{FF2B5EF4-FFF2-40B4-BE49-F238E27FC236}">
              <a16:creationId xmlns:a16="http://schemas.microsoft.com/office/drawing/2014/main" id="{00000000-0008-0000-1000-00004E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35" name="Straight Connector 334">
          <a:extLst>
            <a:ext uri="{FF2B5EF4-FFF2-40B4-BE49-F238E27FC236}">
              <a16:creationId xmlns:a16="http://schemas.microsoft.com/office/drawing/2014/main" id="{00000000-0008-0000-1000-00004F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6" name="Straight Connector 335">
          <a:extLst>
            <a:ext uri="{FF2B5EF4-FFF2-40B4-BE49-F238E27FC236}">
              <a16:creationId xmlns:a16="http://schemas.microsoft.com/office/drawing/2014/main" id="{00000000-0008-0000-1000-000050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37" name="Straight Connector 336">
          <a:extLst>
            <a:ext uri="{FF2B5EF4-FFF2-40B4-BE49-F238E27FC236}">
              <a16:creationId xmlns:a16="http://schemas.microsoft.com/office/drawing/2014/main" id="{00000000-0008-0000-1000-000051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8" name="Straight Connector 337">
          <a:extLst>
            <a:ext uri="{FF2B5EF4-FFF2-40B4-BE49-F238E27FC236}">
              <a16:creationId xmlns:a16="http://schemas.microsoft.com/office/drawing/2014/main" id="{00000000-0008-0000-1000-00005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9" name="Straight Connector 338">
          <a:extLst>
            <a:ext uri="{FF2B5EF4-FFF2-40B4-BE49-F238E27FC236}">
              <a16:creationId xmlns:a16="http://schemas.microsoft.com/office/drawing/2014/main" id="{00000000-0008-0000-1000-00005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0" name="Straight Connector 339">
          <a:extLst>
            <a:ext uri="{FF2B5EF4-FFF2-40B4-BE49-F238E27FC236}">
              <a16:creationId xmlns:a16="http://schemas.microsoft.com/office/drawing/2014/main" id="{00000000-0008-0000-1000-00005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1" name="Straight Connector 340">
          <a:extLst>
            <a:ext uri="{FF2B5EF4-FFF2-40B4-BE49-F238E27FC236}">
              <a16:creationId xmlns:a16="http://schemas.microsoft.com/office/drawing/2014/main" id="{00000000-0008-0000-1000-00005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2" name="Straight Connector 341">
          <a:extLst>
            <a:ext uri="{FF2B5EF4-FFF2-40B4-BE49-F238E27FC236}">
              <a16:creationId xmlns:a16="http://schemas.microsoft.com/office/drawing/2014/main" id="{00000000-0008-0000-1000-00005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43" name="Straight Connector 342">
          <a:extLst>
            <a:ext uri="{FF2B5EF4-FFF2-40B4-BE49-F238E27FC236}">
              <a16:creationId xmlns:a16="http://schemas.microsoft.com/office/drawing/2014/main" id="{00000000-0008-0000-1000-00005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4" name="Straight Connector 343">
          <a:extLst>
            <a:ext uri="{FF2B5EF4-FFF2-40B4-BE49-F238E27FC236}">
              <a16:creationId xmlns:a16="http://schemas.microsoft.com/office/drawing/2014/main" id="{00000000-0008-0000-1000-00005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5" name="Straight Connector 344">
          <a:extLst>
            <a:ext uri="{FF2B5EF4-FFF2-40B4-BE49-F238E27FC236}">
              <a16:creationId xmlns:a16="http://schemas.microsoft.com/office/drawing/2014/main" id="{00000000-0008-0000-1000-00005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46" name="Straight Connector 345">
          <a:extLst>
            <a:ext uri="{FF2B5EF4-FFF2-40B4-BE49-F238E27FC236}">
              <a16:creationId xmlns:a16="http://schemas.microsoft.com/office/drawing/2014/main" id="{00000000-0008-0000-1000-00005A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47" name="Straight Connector 346">
          <a:extLst>
            <a:ext uri="{FF2B5EF4-FFF2-40B4-BE49-F238E27FC236}">
              <a16:creationId xmlns:a16="http://schemas.microsoft.com/office/drawing/2014/main" id="{00000000-0008-0000-1000-00005B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48" name="Straight Connector 347">
          <a:extLst>
            <a:ext uri="{FF2B5EF4-FFF2-40B4-BE49-F238E27FC236}">
              <a16:creationId xmlns:a16="http://schemas.microsoft.com/office/drawing/2014/main" id="{00000000-0008-0000-1000-00005C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49" name="Straight Connector 348">
          <a:extLst>
            <a:ext uri="{FF2B5EF4-FFF2-40B4-BE49-F238E27FC236}">
              <a16:creationId xmlns:a16="http://schemas.microsoft.com/office/drawing/2014/main" id="{00000000-0008-0000-1000-00005D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50" name="Straight Connector 349">
          <a:extLst>
            <a:ext uri="{FF2B5EF4-FFF2-40B4-BE49-F238E27FC236}">
              <a16:creationId xmlns:a16="http://schemas.microsoft.com/office/drawing/2014/main" id="{00000000-0008-0000-1000-00005E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51" name="Straight Connector 350">
          <a:extLst>
            <a:ext uri="{FF2B5EF4-FFF2-40B4-BE49-F238E27FC236}">
              <a16:creationId xmlns:a16="http://schemas.microsoft.com/office/drawing/2014/main" id="{00000000-0008-0000-1000-00005F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52" name="Straight Connector 351">
          <a:extLst>
            <a:ext uri="{FF2B5EF4-FFF2-40B4-BE49-F238E27FC236}">
              <a16:creationId xmlns:a16="http://schemas.microsoft.com/office/drawing/2014/main" id="{00000000-0008-0000-1000-000060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53" name="Straight Connector 352">
          <a:extLst>
            <a:ext uri="{FF2B5EF4-FFF2-40B4-BE49-F238E27FC236}">
              <a16:creationId xmlns:a16="http://schemas.microsoft.com/office/drawing/2014/main" id="{00000000-0008-0000-1000-000061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54" name="Straight Connector 353">
          <a:extLst>
            <a:ext uri="{FF2B5EF4-FFF2-40B4-BE49-F238E27FC236}">
              <a16:creationId xmlns:a16="http://schemas.microsoft.com/office/drawing/2014/main" id="{00000000-0008-0000-1000-000062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55" name="Straight Connector 354">
          <a:extLst>
            <a:ext uri="{FF2B5EF4-FFF2-40B4-BE49-F238E27FC236}">
              <a16:creationId xmlns:a16="http://schemas.microsoft.com/office/drawing/2014/main" id="{00000000-0008-0000-1000-000063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56" name="Straight Connector 355">
          <a:extLst>
            <a:ext uri="{FF2B5EF4-FFF2-40B4-BE49-F238E27FC236}">
              <a16:creationId xmlns:a16="http://schemas.microsoft.com/office/drawing/2014/main" id="{00000000-0008-0000-1000-000064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57" name="Straight Connector 356">
          <a:extLst>
            <a:ext uri="{FF2B5EF4-FFF2-40B4-BE49-F238E27FC236}">
              <a16:creationId xmlns:a16="http://schemas.microsoft.com/office/drawing/2014/main" id="{00000000-0008-0000-1000-000065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58" name="Straight Connector 357">
          <a:extLst>
            <a:ext uri="{FF2B5EF4-FFF2-40B4-BE49-F238E27FC236}">
              <a16:creationId xmlns:a16="http://schemas.microsoft.com/office/drawing/2014/main" id="{00000000-0008-0000-1000-000066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59" name="Straight Connector 358">
          <a:extLst>
            <a:ext uri="{FF2B5EF4-FFF2-40B4-BE49-F238E27FC236}">
              <a16:creationId xmlns:a16="http://schemas.microsoft.com/office/drawing/2014/main" id="{00000000-0008-0000-1000-000067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60" name="Straight Connector 359">
          <a:extLst>
            <a:ext uri="{FF2B5EF4-FFF2-40B4-BE49-F238E27FC236}">
              <a16:creationId xmlns:a16="http://schemas.microsoft.com/office/drawing/2014/main" id="{00000000-0008-0000-1000-000068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1" name="Straight Connector 360">
          <a:extLst>
            <a:ext uri="{FF2B5EF4-FFF2-40B4-BE49-F238E27FC236}">
              <a16:creationId xmlns:a16="http://schemas.microsoft.com/office/drawing/2014/main" id="{00000000-0008-0000-1000-000069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2" name="Straight Connector 361">
          <a:extLst>
            <a:ext uri="{FF2B5EF4-FFF2-40B4-BE49-F238E27FC236}">
              <a16:creationId xmlns:a16="http://schemas.microsoft.com/office/drawing/2014/main" id="{00000000-0008-0000-1000-00006A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3" name="Straight Connector 362">
          <a:extLst>
            <a:ext uri="{FF2B5EF4-FFF2-40B4-BE49-F238E27FC236}">
              <a16:creationId xmlns:a16="http://schemas.microsoft.com/office/drawing/2014/main" id="{00000000-0008-0000-1000-00006B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4" name="Straight Connector 363">
          <a:extLst>
            <a:ext uri="{FF2B5EF4-FFF2-40B4-BE49-F238E27FC236}">
              <a16:creationId xmlns:a16="http://schemas.microsoft.com/office/drawing/2014/main" id="{00000000-0008-0000-1000-00006C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65" name="Straight Connector 364">
          <a:extLst>
            <a:ext uri="{FF2B5EF4-FFF2-40B4-BE49-F238E27FC236}">
              <a16:creationId xmlns:a16="http://schemas.microsoft.com/office/drawing/2014/main" id="{00000000-0008-0000-1000-00006D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6" name="Straight Connector 365">
          <a:extLst>
            <a:ext uri="{FF2B5EF4-FFF2-40B4-BE49-F238E27FC236}">
              <a16:creationId xmlns:a16="http://schemas.microsoft.com/office/drawing/2014/main" id="{00000000-0008-0000-1000-00006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7" name="Straight Connector 366">
          <a:extLst>
            <a:ext uri="{FF2B5EF4-FFF2-40B4-BE49-F238E27FC236}">
              <a16:creationId xmlns:a16="http://schemas.microsoft.com/office/drawing/2014/main" id="{00000000-0008-0000-1000-00006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8" name="Straight Connector 367">
          <a:extLst>
            <a:ext uri="{FF2B5EF4-FFF2-40B4-BE49-F238E27FC236}">
              <a16:creationId xmlns:a16="http://schemas.microsoft.com/office/drawing/2014/main" id="{00000000-0008-0000-1000-00007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9" name="Straight Connector 368">
          <a:extLst>
            <a:ext uri="{FF2B5EF4-FFF2-40B4-BE49-F238E27FC236}">
              <a16:creationId xmlns:a16="http://schemas.microsoft.com/office/drawing/2014/main" id="{00000000-0008-0000-1000-00007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70" name="Straight Connector 369">
          <a:extLst>
            <a:ext uri="{FF2B5EF4-FFF2-40B4-BE49-F238E27FC236}">
              <a16:creationId xmlns:a16="http://schemas.microsoft.com/office/drawing/2014/main" id="{00000000-0008-0000-1000-00007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71" name="Straight Connector 370">
          <a:extLst>
            <a:ext uri="{FF2B5EF4-FFF2-40B4-BE49-F238E27FC236}">
              <a16:creationId xmlns:a16="http://schemas.microsoft.com/office/drawing/2014/main" id="{00000000-0008-0000-1000-00007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72" name="Straight Connector 371">
          <a:extLst>
            <a:ext uri="{FF2B5EF4-FFF2-40B4-BE49-F238E27FC236}">
              <a16:creationId xmlns:a16="http://schemas.microsoft.com/office/drawing/2014/main" id="{00000000-0008-0000-1000-00007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3" name="Straight Connector 372">
          <a:extLst>
            <a:ext uri="{FF2B5EF4-FFF2-40B4-BE49-F238E27FC236}">
              <a16:creationId xmlns:a16="http://schemas.microsoft.com/office/drawing/2014/main" id="{00000000-0008-0000-1000-00007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74" name="Straight Connector 373">
          <a:extLst>
            <a:ext uri="{FF2B5EF4-FFF2-40B4-BE49-F238E27FC236}">
              <a16:creationId xmlns:a16="http://schemas.microsoft.com/office/drawing/2014/main" id="{00000000-0008-0000-1000-000076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75" name="Straight Connector 374">
          <a:extLst>
            <a:ext uri="{FF2B5EF4-FFF2-40B4-BE49-F238E27FC236}">
              <a16:creationId xmlns:a16="http://schemas.microsoft.com/office/drawing/2014/main" id="{00000000-0008-0000-1000-000077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76" name="Straight Connector 375">
          <a:extLst>
            <a:ext uri="{FF2B5EF4-FFF2-40B4-BE49-F238E27FC236}">
              <a16:creationId xmlns:a16="http://schemas.microsoft.com/office/drawing/2014/main" id="{00000000-0008-0000-1000-000078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77" name="Straight Connector 376">
          <a:extLst>
            <a:ext uri="{FF2B5EF4-FFF2-40B4-BE49-F238E27FC236}">
              <a16:creationId xmlns:a16="http://schemas.microsoft.com/office/drawing/2014/main" id="{00000000-0008-0000-1000-000079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78" name="Straight Connector 377">
          <a:extLst>
            <a:ext uri="{FF2B5EF4-FFF2-40B4-BE49-F238E27FC236}">
              <a16:creationId xmlns:a16="http://schemas.microsoft.com/office/drawing/2014/main" id="{00000000-0008-0000-1000-00007A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79" name="Straight Connector 378">
          <a:extLst>
            <a:ext uri="{FF2B5EF4-FFF2-40B4-BE49-F238E27FC236}">
              <a16:creationId xmlns:a16="http://schemas.microsoft.com/office/drawing/2014/main" id="{00000000-0008-0000-1000-00007B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80" name="Straight Connector 379">
          <a:extLst>
            <a:ext uri="{FF2B5EF4-FFF2-40B4-BE49-F238E27FC236}">
              <a16:creationId xmlns:a16="http://schemas.microsoft.com/office/drawing/2014/main" id="{00000000-0008-0000-1000-00007C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81" name="Straight Connector 380">
          <a:extLst>
            <a:ext uri="{FF2B5EF4-FFF2-40B4-BE49-F238E27FC236}">
              <a16:creationId xmlns:a16="http://schemas.microsoft.com/office/drawing/2014/main" id="{00000000-0008-0000-1000-00007D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82" name="Straight Connector 381">
          <a:extLst>
            <a:ext uri="{FF2B5EF4-FFF2-40B4-BE49-F238E27FC236}">
              <a16:creationId xmlns:a16="http://schemas.microsoft.com/office/drawing/2014/main" id="{00000000-0008-0000-1000-00007E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83" name="Straight Connector 382">
          <a:extLst>
            <a:ext uri="{FF2B5EF4-FFF2-40B4-BE49-F238E27FC236}">
              <a16:creationId xmlns:a16="http://schemas.microsoft.com/office/drawing/2014/main" id="{00000000-0008-0000-1000-00007F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84" name="Straight Connector 383">
          <a:extLst>
            <a:ext uri="{FF2B5EF4-FFF2-40B4-BE49-F238E27FC236}">
              <a16:creationId xmlns:a16="http://schemas.microsoft.com/office/drawing/2014/main" id="{00000000-0008-0000-1000-000080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85" name="Straight Connector 384">
          <a:extLst>
            <a:ext uri="{FF2B5EF4-FFF2-40B4-BE49-F238E27FC236}">
              <a16:creationId xmlns:a16="http://schemas.microsoft.com/office/drawing/2014/main" id="{00000000-0008-0000-1000-000081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86" name="Straight Connector 385">
          <a:extLst>
            <a:ext uri="{FF2B5EF4-FFF2-40B4-BE49-F238E27FC236}">
              <a16:creationId xmlns:a16="http://schemas.microsoft.com/office/drawing/2014/main" id="{00000000-0008-0000-1000-000082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87" name="Straight Connector 386">
          <a:extLst>
            <a:ext uri="{FF2B5EF4-FFF2-40B4-BE49-F238E27FC236}">
              <a16:creationId xmlns:a16="http://schemas.microsoft.com/office/drawing/2014/main" id="{00000000-0008-0000-1000-000083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88" name="Straight Connector 387">
          <a:extLst>
            <a:ext uri="{FF2B5EF4-FFF2-40B4-BE49-F238E27FC236}">
              <a16:creationId xmlns:a16="http://schemas.microsoft.com/office/drawing/2014/main" id="{00000000-0008-0000-1000-000084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9" name="Straight Connector 388">
          <a:extLst>
            <a:ext uri="{FF2B5EF4-FFF2-40B4-BE49-F238E27FC236}">
              <a16:creationId xmlns:a16="http://schemas.microsoft.com/office/drawing/2014/main" id="{00000000-0008-0000-1000-000085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0" name="Straight Connector 389">
          <a:extLst>
            <a:ext uri="{FF2B5EF4-FFF2-40B4-BE49-F238E27FC236}">
              <a16:creationId xmlns:a16="http://schemas.microsoft.com/office/drawing/2014/main" id="{00000000-0008-0000-1000-000086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1" name="Straight Connector 390">
          <a:extLst>
            <a:ext uri="{FF2B5EF4-FFF2-40B4-BE49-F238E27FC236}">
              <a16:creationId xmlns:a16="http://schemas.microsoft.com/office/drawing/2014/main" id="{00000000-0008-0000-1000-000087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2" name="Straight Connector 391">
          <a:extLst>
            <a:ext uri="{FF2B5EF4-FFF2-40B4-BE49-F238E27FC236}">
              <a16:creationId xmlns:a16="http://schemas.microsoft.com/office/drawing/2014/main" id="{00000000-0008-0000-1000-000088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93" name="Straight Connector 392">
          <a:extLst>
            <a:ext uri="{FF2B5EF4-FFF2-40B4-BE49-F238E27FC236}">
              <a16:creationId xmlns:a16="http://schemas.microsoft.com/office/drawing/2014/main" id="{00000000-0008-0000-1000-000089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4" name="Straight Connector 393">
          <a:extLst>
            <a:ext uri="{FF2B5EF4-FFF2-40B4-BE49-F238E27FC236}">
              <a16:creationId xmlns:a16="http://schemas.microsoft.com/office/drawing/2014/main" id="{00000000-0008-0000-1000-00008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5" name="Straight Connector 394">
          <a:extLst>
            <a:ext uri="{FF2B5EF4-FFF2-40B4-BE49-F238E27FC236}">
              <a16:creationId xmlns:a16="http://schemas.microsoft.com/office/drawing/2014/main" id="{00000000-0008-0000-1000-00008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6" name="Straight Connector 395">
          <a:extLst>
            <a:ext uri="{FF2B5EF4-FFF2-40B4-BE49-F238E27FC236}">
              <a16:creationId xmlns:a16="http://schemas.microsoft.com/office/drawing/2014/main" id="{00000000-0008-0000-1000-00008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7" name="Straight Connector 396">
          <a:extLst>
            <a:ext uri="{FF2B5EF4-FFF2-40B4-BE49-F238E27FC236}">
              <a16:creationId xmlns:a16="http://schemas.microsoft.com/office/drawing/2014/main" id="{00000000-0008-0000-1000-00008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8" name="Straight Connector 397">
          <a:extLst>
            <a:ext uri="{FF2B5EF4-FFF2-40B4-BE49-F238E27FC236}">
              <a16:creationId xmlns:a16="http://schemas.microsoft.com/office/drawing/2014/main" id="{00000000-0008-0000-1000-00008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9" name="Straight Connector 398">
          <a:extLst>
            <a:ext uri="{FF2B5EF4-FFF2-40B4-BE49-F238E27FC236}">
              <a16:creationId xmlns:a16="http://schemas.microsoft.com/office/drawing/2014/main" id="{00000000-0008-0000-1000-00008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0" name="Straight Connector 399">
          <a:extLst>
            <a:ext uri="{FF2B5EF4-FFF2-40B4-BE49-F238E27FC236}">
              <a16:creationId xmlns:a16="http://schemas.microsoft.com/office/drawing/2014/main" id="{00000000-0008-0000-1000-00009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01" name="Straight Connector 400">
          <a:extLst>
            <a:ext uri="{FF2B5EF4-FFF2-40B4-BE49-F238E27FC236}">
              <a16:creationId xmlns:a16="http://schemas.microsoft.com/office/drawing/2014/main" id="{00000000-0008-0000-1000-00009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02" name="Straight Connector 401">
          <a:extLst>
            <a:ext uri="{FF2B5EF4-FFF2-40B4-BE49-F238E27FC236}">
              <a16:creationId xmlns:a16="http://schemas.microsoft.com/office/drawing/2014/main" id="{00000000-0008-0000-1000-000092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03" name="Straight Connector 402">
          <a:extLst>
            <a:ext uri="{FF2B5EF4-FFF2-40B4-BE49-F238E27FC236}">
              <a16:creationId xmlns:a16="http://schemas.microsoft.com/office/drawing/2014/main" id="{00000000-0008-0000-1000-000093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04" name="Straight Connector 403">
          <a:extLst>
            <a:ext uri="{FF2B5EF4-FFF2-40B4-BE49-F238E27FC236}">
              <a16:creationId xmlns:a16="http://schemas.microsoft.com/office/drawing/2014/main" id="{00000000-0008-0000-1000-000094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05" name="Straight Connector 404">
          <a:extLst>
            <a:ext uri="{FF2B5EF4-FFF2-40B4-BE49-F238E27FC236}">
              <a16:creationId xmlns:a16="http://schemas.microsoft.com/office/drawing/2014/main" id="{00000000-0008-0000-1000-000095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06" name="Straight Connector 405">
          <a:extLst>
            <a:ext uri="{FF2B5EF4-FFF2-40B4-BE49-F238E27FC236}">
              <a16:creationId xmlns:a16="http://schemas.microsoft.com/office/drawing/2014/main" id="{00000000-0008-0000-1000-000096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07" name="Straight Connector 406">
          <a:extLst>
            <a:ext uri="{FF2B5EF4-FFF2-40B4-BE49-F238E27FC236}">
              <a16:creationId xmlns:a16="http://schemas.microsoft.com/office/drawing/2014/main" id="{00000000-0008-0000-1000-000097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08" name="Straight Connector 407">
          <a:extLst>
            <a:ext uri="{FF2B5EF4-FFF2-40B4-BE49-F238E27FC236}">
              <a16:creationId xmlns:a16="http://schemas.microsoft.com/office/drawing/2014/main" id="{00000000-0008-0000-1000-000098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09" name="Straight Connector 408">
          <a:extLst>
            <a:ext uri="{FF2B5EF4-FFF2-40B4-BE49-F238E27FC236}">
              <a16:creationId xmlns:a16="http://schemas.microsoft.com/office/drawing/2014/main" id="{00000000-0008-0000-1000-000099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410" name="Straight Connector 409">
          <a:extLst>
            <a:ext uri="{FF2B5EF4-FFF2-40B4-BE49-F238E27FC236}">
              <a16:creationId xmlns:a16="http://schemas.microsoft.com/office/drawing/2014/main" id="{00000000-0008-0000-1000-00009A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411" name="Straight Connector 410">
          <a:extLst>
            <a:ext uri="{FF2B5EF4-FFF2-40B4-BE49-F238E27FC236}">
              <a16:creationId xmlns:a16="http://schemas.microsoft.com/office/drawing/2014/main" id="{00000000-0008-0000-1000-00009B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412" name="Straight Connector 411">
          <a:extLst>
            <a:ext uri="{FF2B5EF4-FFF2-40B4-BE49-F238E27FC236}">
              <a16:creationId xmlns:a16="http://schemas.microsoft.com/office/drawing/2014/main" id="{00000000-0008-0000-1000-00009C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413" name="Straight Connector 412">
          <a:extLst>
            <a:ext uri="{FF2B5EF4-FFF2-40B4-BE49-F238E27FC236}">
              <a16:creationId xmlns:a16="http://schemas.microsoft.com/office/drawing/2014/main" id="{00000000-0008-0000-1000-00009D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414" name="Straight Connector 413">
          <a:extLst>
            <a:ext uri="{FF2B5EF4-FFF2-40B4-BE49-F238E27FC236}">
              <a16:creationId xmlns:a16="http://schemas.microsoft.com/office/drawing/2014/main" id="{00000000-0008-0000-1000-00009E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415" name="Straight Connector 414">
          <a:extLst>
            <a:ext uri="{FF2B5EF4-FFF2-40B4-BE49-F238E27FC236}">
              <a16:creationId xmlns:a16="http://schemas.microsoft.com/office/drawing/2014/main" id="{00000000-0008-0000-1000-00009F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416" name="Straight Connector 415">
          <a:extLst>
            <a:ext uri="{FF2B5EF4-FFF2-40B4-BE49-F238E27FC236}">
              <a16:creationId xmlns:a16="http://schemas.microsoft.com/office/drawing/2014/main" id="{00000000-0008-0000-1000-0000A0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17" name="Straight Connector 416">
          <a:extLst>
            <a:ext uri="{FF2B5EF4-FFF2-40B4-BE49-F238E27FC236}">
              <a16:creationId xmlns:a16="http://schemas.microsoft.com/office/drawing/2014/main" id="{00000000-0008-0000-1000-0000A1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18" name="Straight Connector 417">
          <a:extLst>
            <a:ext uri="{FF2B5EF4-FFF2-40B4-BE49-F238E27FC236}">
              <a16:creationId xmlns:a16="http://schemas.microsoft.com/office/drawing/2014/main" id="{00000000-0008-0000-1000-0000A2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19" name="Straight Connector 418">
          <a:extLst>
            <a:ext uri="{FF2B5EF4-FFF2-40B4-BE49-F238E27FC236}">
              <a16:creationId xmlns:a16="http://schemas.microsoft.com/office/drawing/2014/main" id="{00000000-0008-0000-1000-0000A3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0" name="Straight Connector 419">
          <a:extLst>
            <a:ext uri="{FF2B5EF4-FFF2-40B4-BE49-F238E27FC236}">
              <a16:creationId xmlns:a16="http://schemas.microsoft.com/office/drawing/2014/main" id="{00000000-0008-0000-1000-0000A4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421" name="Straight Connector 420">
          <a:extLst>
            <a:ext uri="{FF2B5EF4-FFF2-40B4-BE49-F238E27FC236}">
              <a16:creationId xmlns:a16="http://schemas.microsoft.com/office/drawing/2014/main" id="{00000000-0008-0000-1000-0000A5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2" name="Straight Connector 421">
          <a:extLst>
            <a:ext uri="{FF2B5EF4-FFF2-40B4-BE49-F238E27FC236}">
              <a16:creationId xmlns:a16="http://schemas.microsoft.com/office/drawing/2014/main" id="{00000000-0008-0000-1000-0000A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3" name="Straight Connector 422">
          <a:extLst>
            <a:ext uri="{FF2B5EF4-FFF2-40B4-BE49-F238E27FC236}">
              <a16:creationId xmlns:a16="http://schemas.microsoft.com/office/drawing/2014/main" id="{00000000-0008-0000-1000-0000A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4" name="Straight Connector 423">
          <a:extLst>
            <a:ext uri="{FF2B5EF4-FFF2-40B4-BE49-F238E27FC236}">
              <a16:creationId xmlns:a16="http://schemas.microsoft.com/office/drawing/2014/main" id="{00000000-0008-0000-1000-0000A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5" name="Straight Connector 424">
          <a:extLst>
            <a:ext uri="{FF2B5EF4-FFF2-40B4-BE49-F238E27FC236}">
              <a16:creationId xmlns:a16="http://schemas.microsoft.com/office/drawing/2014/main" id="{00000000-0008-0000-1000-0000A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6" name="Straight Connector 425">
          <a:extLst>
            <a:ext uri="{FF2B5EF4-FFF2-40B4-BE49-F238E27FC236}">
              <a16:creationId xmlns:a16="http://schemas.microsoft.com/office/drawing/2014/main" id="{00000000-0008-0000-1000-0000A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7" name="Straight Connector 426">
          <a:extLst>
            <a:ext uri="{FF2B5EF4-FFF2-40B4-BE49-F238E27FC236}">
              <a16:creationId xmlns:a16="http://schemas.microsoft.com/office/drawing/2014/main" id="{00000000-0008-0000-1000-0000A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8" name="Straight Connector 427">
          <a:extLst>
            <a:ext uri="{FF2B5EF4-FFF2-40B4-BE49-F238E27FC236}">
              <a16:creationId xmlns:a16="http://schemas.microsoft.com/office/drawing/2014/main" id="{00000000-0008-0000-1000-0000A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9" name="Straight Connector 428">
          <a:extLst>
            <a:ext uri="{FF2B5EF4-FFF2-40B4-BE49-F238E27FC236}">
              <a16:creationId xmlns:a16="http://schemas.microsoft.com/office/drawing/2014/main" id="{00000000-0008-0000-1000-0000A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30" name="Straight Connector 429">
          <a:extLst>
            <a:ext uri="{FF2B5EF4-FFF2-40B4-BE49-F238E27FC236}">
              <a16:creationId xmlns:a16="http://schemas.microsoft.com/office/drawing/2014/main" id="{00000000-0008-0000-1000-0000AE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31" name="Straight Connector 430">
          <a:extLst>
            <a:ext uri="{FF2B5EF4-FFF2-40B4-BE49-F238E27FC236}">
              <a16:creationId xmlns:a16="http://schemas.microsoft.com/office/drawing/2014/main" id="{00000000-0008-0000-1000-0000AF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32" name="Straight Connector 431">
          <a:extLst>
            <a:ext uri="{FF2B5EF4-FFF2-40B4-BE49-F238E27FC236}">
              <a16:creationId xmlns:a16="http://schemas.microsoft.com/office/drawing/2014/main" id="{00000000-0008-0000-1000-0000B0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33" name="Straight Connector 432">
          <a:extLst>
            <a:ext uri="{FF2B5EF4-FFF2-40B4-BE49-F238E27FC236}">
              <a16:creationId xmlns:a16="http://schemas.microsoft.com/office/drawing/2014/main" id="{00000000-0008-0000-1000-0000B1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1100-000002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00000000-0008-0000-1100-000003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1100-000004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1100-000005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1100-000006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1100-000007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00000000-0008-0000-1100-000008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1100-000009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1100-00000A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00000000-0008-0000-1100-00000B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1100-00000C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00000000-0008-0000-1100-00000D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1100-00000E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id="{00000000-0008-0000-1100-00000F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00000000-0008-0000-1100-000010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1100-000011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1100-00001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1100-00001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1100-00001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1100-00001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00000000-0008-0000-1100-00001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1100-00001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>
          <a:extLst>
            <a:ext uri="{FF2B5EF4-FFF2-40B4-BE49-F238E27FC236}">
              <a16:creationId xmlns:a16="http://schemas.microsoft.com/office/drawing/2014/main" id="{00000000-0008-0000-1100-00001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id="{00000000-0008-0000-1100-00001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id="{00000000-0008-0000-1100-00001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id="{00000000-0008-0000-1100-00001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id="{00000000-0008-0000-1100-00001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id="{00000000-0008-0000-1100-00001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" name="Straight Connector 29">
          <a:extLst>
            <a:ext uri="{FF2B5EF4-FFF2-40B4-BE49-F238E27FC236}">
              <a16:creationId xmlns:a16="http://schemas.microsoft.com/office/drawing/2014/main" id="{00000000-0008-0000-1100-00001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" name="Straight Connector 30">
          <a:extLst>
            <a:ext uri="{FF2B5EF4-FFF2-40B4-BE49-F238E27FC236}">
              <a16:creationId xmlns:a16="http://schemas.microsoft.com/office/drawing/2014/main" id="{00000000-0008-0000-1100-00001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" name="Straight Connector 31">
          <a:extLst>
            <a:ext uri="{FF2B5EF4-FFF2-40B4-BE49-F238E27FC236}">
              <a16:creationId xmlns:a16="http://schemas.microsoft.com/office/drawing/2014/main" id="{00000000-0008-0000-1100-00002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" name="Straight Connector 32">
          <a:extLst>
            <a:ext uri="{FF2B5EF4-FFF2-40B4-BE49-F238E27FC236}">
              <a16:creationId xmlns:a16="http://schemas.microsoft.com/office/drawing/2014/main" id="{00000000-0008-0000-1100-00002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" name="Straight Connector 33">
          <a:extLst>
            <a:ext uri="{FF2B5EF4-FFF2-40B4-BE49-F238E27FC236}">
              <a16:creationId xmlns:a16="http://schemas.microsoft.com/office/drawing/2014/main" id="{00000000-0008-0000-1100-00002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" name="Straight Connector 34">
          <a:extLst>
            <a:ext uri="{FF2B5EF4-FFF2-40B4-BE49-F238E27FC236}">
              <a16:creationId xmlns:a16="http://schemas.microsoft.com/office/drawing/2014/main" id="{00000000-0008-0000-1100-00002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" name="Straight Connector 35">
          <a:extLst>
            <a:ext uri="{FF2B5EF4-FFF2-40B4-BE49-F238E27FC236}">
              <a16:creationId xmlns:a16="http://schemas.microsoft.com/office/drawing/2014/main" id="{00000000-0008-0000-1100-00002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" name="Straight Connector 36">
          <a:extLst>
            <a:ext uri="{FF2B5EF4-FFF2-40B4-BE49-F238E27FC236}">
              <a16:creationId xmlns:a16="http://schemas.microsoft.com/office/drawing/2014/main" id="{00000000-0008-0000-1100-00002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" name="Straight Connector 37">
          <a:extLst>
            <a:ext uri="{FF2B5EF4-FFF2-40B4-BE49-F238E27FC236}">
              <a16:creationId xmlns:a16="http://schemas.microsoft.com/office/drawing/2014/main" id="{00000000-0008-0000-1100-00002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" name="Straight Connector 38">
          <a:extLst>
            <a:ext uri="{FF2B5EF4-FFF2-40B4-BE49-F238E27FC236}">
              <a16:creationId xmlns:a16="http://schemas.microsoft.com/office/drawing/2014/main" id="{00000000-0008-0000-1100-00002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" name="Straight Connector 39">
          <a:extLst>
            <a:ext uri="{FF2B5EF4-FFF2-40B4-BE49-F238E27FC236}">
              <a16:creationId xmlns:a16="http://schemas.microsoft.com/office/drawing/2014/main" id="{00000000-0008-0000-1100-00002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1" name="Straight Connector 40">
          <a:extLst>
            <a:ext uri="{FF2B5EF4-FFF2-40B4-BE49-F238E27FC236}">
              <a16:creationId xmlns:a16="http://schemas.microsoft.com/office/drawing/2014/main" id="{00000000-0008-0000-1100-00002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" name="Straight Connector 41">
          <a:extLst>
            <a:ext uri="{FF2B5EF4-FFF2-40B4-BE49-F238E27FC236}">
              <a16:creationId xmlns:a16="http://schemas.microsoft.com/office/drawing/2014/main" id="{00000000-0008-0000-1100-00002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3" name="Straight Connector 42">
          <a:extLst>
            <a:ext uri="{FF2B5EF4-FFF2-40B4-BE49-F238E27FC236}">
              <a16:creationId xmlns:a16="http://schemas.microsoft.com/office/drawing/2014/main" id="{00000000-0008-0000-1100-00002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4" name="Straight Connector 43">
          <a:extLst>
            <a:ext uri="{FF2B5EF4-FFF2-40B4-BE49-F238E27FC236}">
              <a16:creationId xmlns:a16="http://schemas.microsoft.com/office/drawing/2014/main" id="{00000000-0008-0000-1100-00002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" name="Straight Connector 44">
          <a:extLst>
            <a:ext uri="{FF2B5EF4-FFF2-40B4-BE49-F238E27FC236}">
              <a16:creationId xmlns:a16="http://schemas.microsoft.com/office/drawing/2014/main" id="{00000000-0008-0000-1100-00002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6" name="Straight Connector 45">
          <a:extLst>
            <a:ext uri="{FF2B5EF4-FFF2-40B4-BE49-F238E27FC236}">
              <a16:creationId xmlns:a16="http://schemas.microsoft.com/office/drawing/2014/main" id="{00000000-0008-0000-1100-00002E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7" name="Straight Connector 46">
          <a:extLst>
            <a:ext uri="{FF2B5EF4-FFF2-40B4-BE49-F238E27FC236}">
              <a16:creationId xmlns:a16="http://schemas.microsoft.com/office/drawing/2014/main" id="{00000000-0008-0000-1100-00002F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8" name="Straight Connector 47">
          <a:extLst>
            <a:ext uri="{FF2B5EF4-FFF2-40B4-BE49-F238E27FC236}">
              <a16:creationId xmlns:a16="http://schemas.microsoft.com/office/drawing/2014/main" id="{00000000-0008-0000-1100-000030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9" name="Straight Connector 48">
          <a:extLst>
            <a:ext uri="{FF2B5EF4-FFF2-40B4-BE49-F238E27FC236}">
              <a16:creationId xmlns:a16="http://schemas.microsoft.com/office/drawing/2014/main" id="{00000000-0008-0000-1100-000031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50" name="Straight Connector 49">
          <a:extLst>
            <a:ext uri="{FF2B5EF4-FFF2-40B4-BE49-F238E27FC236}">
              <a16:creationId xmlns:a16="http://schemas.microsoft.com/office/drawing/2014/main" id="{00000000-0008-0000-1100-000032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51" name="Straight Connector 50">
          <a:extLst>
            <a:ext uri="{FF2B5EF4-FFF2-40B4-BE49-F238E27FC236}">
              <a16:creationId xmlns:a16="http://schemas.microsoft.com/office/drawing/2014/main" id="{00000000-0008-0000-1100-000033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52" name="Straight Connector 51">
          <a:extLst>
            <a:ext uri="{FF2B5EF4-FFF2-40B4-BE49-F238E27FC236}">
              <a16:creationId xmlns:a16="http://schemas.microsoft.com/office/drawing/2014/main" id="{00000000-0008-0000-1100-000034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53" name="Straight Connector 52">
          <a:extLst>
            <a:ext uri="{FF2B5EF4-FFF2-40B4-BE49-F238E27FC236}">
              <a16:creationId xmlns:a16="http://schemas.microsoft.com/office/drawing/2014/main" id="{00000000-0008-0000-1100-000035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54" name="Straight Connector 53">
          <a:extLst>
            <a:ext uri="{FF2B5EF4-FFF2-40B4-BE49-F238E27FC236}">
              <a16:creationId xmlns:a16="http://schemas.microsoft.com/office/drawing/2014/main" id="{00000000-0008-0000-1100-000036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55" name="Straight Connector 54">
          <a:extLst>
            <a:ext uri="{FF2B5EF4-FFF2-40B4-BE49-F238E27FC236}">
              <a16:creationId xmlns:a16="http://schemas.microsoft.com/office/drawing/2014/main" id="{00000000-0008-0000-1100-000037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56" name="Straight Connector 55">
          <a:extLst>
            <a:ext uri="{FF2B5EF4-FFF2-40B4-BE49-F238E27FC236}">
              <a16:creationId xmlns:a16="http://schemas.microsoft.com/office/drawing/2014/main" id="{00000000-0008-0000-1100-000038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57" name="Straight Connector 56">
          <a:extLst>
            <a:ext uri="{FF2B5EF4-FFF2-40B4-BE49-F238E27FC236}">
              <a16:creationId xmlns:a16="http://schemas.microsoft.com/office/drawing/2014/main" id="{00000000-0008-0000-1100-000039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58" name="Straight Connector 57">
          <a:extLst>
            <a:ext uri="{FF2B5EF4-FFF2-40B4-BE49-F238E27FC236}">
              <a16:creationId xmlns:a16="http://schemas.microsoft.com/office/drawing/2014/main" id="{00000000-0008-0000-1100-00003A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59" name="Straight Connector 58">
          <a:extLst>
            <a:ext uri="{FF2B5EF4-FFF2-40B4-BE49-F238E27FC236}">
              <a16:creationId xmlns:a16="http://schemas.microsoft.com/office/drawing/2014/main" id="{00000000-0008-0000-1100-00003B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0" name="Straight Connector 59">
          <a:extLst>
            <a:ext uri="{FF2B5EF4-FFF2-40B4-BE49-F238E27FC236}">
              <a16:creationId xmlns:a16="http://schemas.microsoft.com/office/drawing/2014/main" id="{00000000-0008-0000-1100-00003C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61" name="Straight Connector 60">
          <a:extLst>
            <a:ext uri="{FF2B5EF4-FFF2-40B4-BE49-F238E27FC236}">
              <a16:creationId xmlns:a16="http://schemas.microsoft.com/office/drawing/2014/main" id="{00000000-0008-0000-1100-00003D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2" name="Straight Connector 61">
          <a:extLst>
            <a:ext uri="{FF2B5EF4-FFF2-40B4-BE49-F238E27FC236}">
              <a16:creationId xmlns:a16="http://schemas.microsoft.com/office/drawing/2014/main" id="{00000000-0008-0000-1100-00003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3" name="Straight Connector 62">
          <a:extLst>
            <a:ext uri="{FF2B5EF4-FFF2-40B4-BE49-F238E27FC236}">
              <a16:creationId xmlns:a16="http://schemas.microsoft.com/office/drawing/2014/main" id="{00000000-0008-0000-1100-00003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4" name="Straight Connector 63">
          <a:extLst>
            <a:ext uri="{FF2B5EF4-FFF2-40B4-BE49-F238E27FC236}">
              <a16:creationId xmlns:a16="http://schemas.microsoft.com/office/drawing/2014/main" id="{00000000-0008-0000-1100-00004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5" name="Straight Connector 64">
          <a:extLst>
            <a:ext uri="{FF2B5EF4-FFF2-40B4-BE49-F238E27FC236}">
              <a16:creationId xmlns:a16="http://schemas.microsoft.com/office/drawing/2014/main" id="{00000000-0008-0000-1100-00004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6" name="Straight Connector 65">
          <a:extLst>
            <a:ext uri="{FF2B5EF4-FFF2-40B4-BE49-F238E27FC236}">
              <a16:creationId xmlns:a16="http://schemas.microsoft.com/office/drawing/2014/main" id="{00000000-0008-0000-1100-00004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7" name="Straight Connector 66">
          <a:extLst>
            <a:ext uri="{FF2B5EF4-FFF2-40B4-BE49-F238E27FC236}">
              <a16:creationId xmlns:a16="http://schemas.microsoft.com/office/drawing/2014/main" id="{00000000-0008-0000-1100-00004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8" name="Straight Connector 67">
          <a:extLst>
            <a:ext uri="{FF2B5EF4-FFF2-40B4-BE49-F238E27FC236}">
              <a16:creationId xmlns:a16="http://schemas.microsoft.com/office/drawing/2014/main" id="{00000000-0008-0000-1100-00004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9" name="Straight Connector 68">
          <a:extLst>
            <a:ext uri="{FF2B5EF4-FFF2-40B4-BE49-F238E27FC236}">
              <a16:creationId xmlns:a16="http://schemas.microsoft.com/office/drawing/2014/main" id="{00000000-0008-0000-1100-00004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0" name="Straight Connector 69">
          <a:extLst>
            <a:ext uri="{FF2B5EF4-FFF2-40B4-BE49-F238E27FC236}">
              <a16:creationId xmlns:a16="http://schemas.microsoft.com/office/drawing/2014/main" id="{00000000-0008-0000-1100-00004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1" name="Straight Connector 70">
          <a:extLst>
            <a:ext uri="{FF2B5EF4-FFF2-40B4-BE49-F238E27FC236}">
              <a16:creationId xmlns:a16="http://schemas.microsoft.com/office/drawing/2014/main" id="{00000000-0008-0000-1100-00004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2" name="Straight Connector 71">
          <a:extLst>
            <a:ext uri="{FF2B5EF4-FFF2-40B4-BE49-F238E27FC236}">
              <a16:creationId xmlns:a16="http://schemas.microsoft.com/office/drawing/2014/main" id="{00000000-0008-0000-1100-00004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3" name="Straight Connector 72">
          <a:extLst>
            <a:ext uri="{FF2B5EF4-FFF2-40B4-BE49-F238E27FC236}">
              <a16:creationId xmlns:a16="http://schemas.microsoft.com/office/drawing/2014/main" id="{00000000-0008-0000-1100-00004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4" name="Straight Connector 73">
          <a:extLst>
            <a:ext uri="{FF2B5EF4-FFF2-40B4-BE49-F238E27FC236}">
              <a16:creationId xmlns:a16="http://schemas.microsoft.com/office/drawing/2014/main" id="{00000000-0008-0000-1100-00004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5" name="Straight Connector 74">
          <a:extLst>
            <a:ext uri="{FF2B5EF4-FFF2-40B4-BE49-F238E27FC236}">
              <a16:creationId xmlns:a16="http://schemas.microsoft.com/office/drawing/2014/main" id="{00000000-0008-0000-1100-00004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6" name="Straight Connector 75">
          <a:extLst>
            <a:ext uri="{FF2B5EF4-FFF2-40B4-BE49-F238E27FC236}">
              <a16:creationId xmlns:a16="http://schemas.microsoft.com/office/drawing/2014/main" id="{00000000-0008-0000-1100-00004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7" name="Straight Connector 76">
          <a:extLst>
            <a:ext uri="{FF2B5EF4-FFF2-40B4-BE49-F238E27FC236}">
              <a16:creationId xmlns:a16="http://schemas.microsoft.com/office/drawing/2014/main" id="{00000000-0008-0000-1100-00004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8" name="Straight Connector 77">
          <a:extLst>
            <a:ext uri="{FF2B5EF4-FFF2-40B4-BE49-F238E27FC236}">
              <a16:creationId xmlns:a16="http://schemas.microsoft.com/office/drawing/2014/main" id="{00000000-0008-0000-1100-00004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9" name="Straight Connector 78">
          <a:extLst>
            <a:ext uri="{FF2B5EF4-FFF2-40B4-BE49-F238E27FC236}">
              <a16:creationId xmlns:a16="http://schemas.microsoft.com/office/drawing/2014/main" id="{00000000-0008-0000-1100-00004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0" name="Straight Connector 79">
          <a:extLst>
            <a:ext uri="{FF2B5EF4-FFF2-40B4-BE49-F238E27FC236}">
              <a16:creationId xmlns:a16="http://schemas.microsoft.com/office/drawing/2014/main" id="{00000000-0008-0000-1100-00005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1" name="Straight Connector 80">
          <a:extLst>
            <a:ext uri="{FF2B5EF4-FFF2-40B4-BE49-F238E27FC236}">
              <a16:creationId xmlns:a16="http://schemas.microsoft.com/office/drawing/2014/main" id="{00000000-0008-0000-1100-00005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2" name="Straight Connector 81">
          <a:extLst>
            <a:ext uri="{FF2B5EF4-FFF2-40B4-BE49-F238E27FC236}">
              <a16:creationId xmlns:a16="http://schemas.microsoft.com/office/drawing/2014/main" id="{00000000-0008-0000-1100-00005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3" name="Straight Connector 82">
          <a:extLst>
            <a:ext uri="{FF2B5EF4-FFF2-40B4-BE49-F238E27FC236}">
              <a16:creationId xmlns:a16="http://schemas.microsoft.com/office/drawing/2014/main" id="{00000000-0008-0000-1100-00005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4" name="Straight Connector 83">
          <a:extLst>
            <a:ext uri="{FF2B5EF4-FFF2-40B4-BE49-F238E27FC236}">
              <a16:creationId xmlns:a16="http://schemas.microsoft.com/office/drawing/2014/main" id="{00000000-0008-0000-1100-00005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5" name="Straight Connector 84">
          <a:extLst>
            <a:ext uri="{FF2B5EF4-FFF2-40B4-BE49-F238E27FC236}">
              <a16:creationId xmlns:a16="http://schemas.microsoft.com/office/drawing/2014/main" id="{00000000-0008-0000-1100-00005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6" name="Straight Connector 85">
          <a:extLst>
            <a:ext uri="{FF2B5EF4-FFF2-40B4-BE49-F238E27FC236}">
              <a16:creationId xmlns:a16="http://schemas.microsoft.com/office/drawing/2014/main" id="{00000000-0008-0000-1100-00005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7" name="Straight Connector 86">
          <a:extLst>
            <a:ext uri="{FF2B5EF4-FFF2-40B4-BE49-F238E27FC236}">
              <a16:creationId xmlns:a16="http://schemas.microsoft.com/office/drawing/2014/main" id="{00000000-0008-0000-1100-00005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8" name="Straight Connector 87">
          <a:extLst>
            <a:ext uri="{FF2B5EF4-FFF2-40B4-BE49-F238E27FC236}">
              <a16:creationId xmlns:a16="http://schemas.microsoft.com/office/drawing/2014/main" id="{00000000-0008-0000-1100-00005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9" name="Straight Connector 88">
          <a:extLst>
            <a:ext uri="{FF2B5EF4-FFF2-40B4-BE49-F238E27FC236}">
              <a16:creationId xmlns:a16="http://schemas.microsoft.com/office/drawing/2014/main" id="{00000000-0008-0000-1100-00005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90" name="Straight Connector 89">
          <a:extLst>
            <a:ext uri="{FF2B5EF4-FFF2-40B4-BE49-F238E27FC236}">
              <a16:creationId xmlns:a16="http://schemas.microsoft.com/office/drawing/2014/main" id="{00000000-0008-0000-1100-00005A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91" name="Straight Connector 90">
          <a:extLst>
            <a:ext uri="{FF2B5EF4-FFF2-40B4-BE49-F238E27FC236}">
              <a16:creationId xmlns:a16="http://schemas.microsoft.com/office/drawing/2014/main" id="{00000000-0008-0000-1100-00005B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92" name="Straight Connector 91">
          <a:extLst>
            <a:ext uri="{FF2B5EF4-FFF2-40B4-BE49-F238E27FC236}">
              <a16:creationId xmlns:a16="http://schemas.microsoft.com/office/drawing/2014/main" id="{00000000-0008-0000-1100-00005C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93" name="Straight Connector 92">
          <a:extLst>
            <a:ext uri="{FF2B5EF4-FFF2-40B4-BE49-F238E27FC236}">
              <a16:creationId xmlns:a16="http://schemas.microsoft.com/office/drawing/2014/main" id="{00000000-0008-0000-1100-00005D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94" name="Straight Connector 93">
          <a:extLst>
            <a:ext uri="{FF2B5EF4-FFF2-40B4-BE49-F238E27FC236}">
              <a16:creationId xmlns:a16="http://schemas.microsoft.com/office/drawing/2014/main" id="{00000000-0008-0000-1100-00005E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95" name="Straight Connector 94">
          <a:extLst>
            <a:ext uri="{FF2B5EF4-FFF2-40B4-BE49-F238E27FC236}">
              <a16:creationId xmlns:a16="http://schemas.microsoft.com/office/drawing/2014/main" id="{00000000-0008-0000-1100-00005F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96" name="Straight Connector 95">
          <a:extLst>
            <a:ext uri="{FF2B5EF4-FFF2-40B4-BE49-F238E27FC236}">
              <a16:creationId xmlns:a16="http://schemas.microsoft.com/office/drawing/2014/main" id="{00000000-0008-0000-1100-000060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7" name="Straight Connector 96">
          <a:extLst>
            <a:ext uri="{FF2B5EF4-FFF2-40B4-BE49-F238E27FC236}">
              <a16:creationId xmlns:a16="http://schemas.microsoft.com/office/drawing/2014/main" id="{00000000-0008-0000-1100-000061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98" name="Straight Connector 97">
          <a:extLst>
            <a:ext uri="{FF2B5EF4-FFF2-40B4-BE49-F238E27FC236}">
              <a16:creationId xmlns:a16="http://schemas.microsoft.com/office/drawing/2014/main" id="{00000000-0008-0000-1100-000062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99" name="Straight Connector 98">
          <a:extLst>
            <a:ext uri="{FF2B5EF4-FFF2-40B4-BE49-F238E27FC236}">
              <a16:creationId xmlns:a16="http://schemas.microsoft.com/office/drawing/2014/main" id="{00000000-0008-0000-1100-000063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00" name="Straight Connector 99">
          <a:extLst>
            <a:ext uri="{FF2B5EF4-FFF2-40B4-BE49-F238E27FC236}">
              <a16:creationId xmlns:a16="http://schemas.microsoft.com/office/drawing/2014/main" id="{00000000-0008-0000-1100-000064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1" name="Straight Connector 100">
          <a:extLst>
            <a:ext uri="{FF2B5EF4-FFF2-40B4-BE49-F238E27FC236}">
              <a16:creationId xmlns:a16="http://schemas.microsoft.com/office/drawing/2014/main" id="{00000000-0008-0000-1100-000065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2" name="Straight Connector 101">
          <a:extLst>
            <a:ext uri="{FF2B5EF4-FFF2-40B4-BE49-F238E27FC236}">
              <a16:creationId xmlns:a16="http://schemas.microsoft.com/office/drawing/2014/main" id="{00000000-0008-0000-1100-000066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3" name="Straight Connector 102">
          <a:extLst>
            <a:ext uri="{FF2B5EF4-FFF2-40B4-BE49-F238E27FC236}">
              <a16:creationId xmlns:a16="http://schemas.microsoft.com/office/drawing/2014/main" id="{00000000-0008-0000-1100-000067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4" name="Straight Connector 103">
          <a:extLst>
            <a:ext uri="{FF2B5EF4-FFF2-40B4-BE49-F238E27FC236}">
              <a16:creationId xmlns:a16="http://schemas.microsoft.com/office/drawing/2014/main" id="{00000000-0008-0000-1100-000068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05" name="Straight Connector 104">
          <a:extLst>
            <a:ext uri="{FF2B5EF4-FFF2-40B4-BE49-F238E27FC236}">
              <a16:creationId xmlns:a16="http://schemas.microsoft.com/office/drawing/2014/main" id="{00000000-0008-0000-1100-000069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6" name="Straight Connector 105">
          <a:extLst>
            <a:ext uri="{FF2B5EF4-FFF2-40B4-BE49-F238E27FC236}">
              <a16:creationId xmlns:a16="http://schemas.microsoft.com/office/drawing/2014/main" id="{00000000-0008-0000-1100-00006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7" name="Straight Connector 106">
          <a:extLst>
            <a:ext uri="{FF2B5EF4-FFF2-40B4-BE49-F238E27FC236}">
              <a16:creationId xmlns:a16="http://schemas.microsoft.com/office/drawing/2014/main" id="{00000000-0008-0000-1100-00006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8" name="Straight Connector 107">
          <a:extLst>
            <a:ext uri="{FF2B5EF4-FFF2-40B4-BE49-F238E27FC236}">
              <a16:creationId xmlns:a16="http://schemas.microsoft.com/office/drawing/2014/main" id="{00000000-0008-0000-1100-00006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9" name="Straight Connector 108">
          <a:extLst>
            <a:ext uri="{FF2B5EF4-FFF2-40B4-BE49-F238E27FC236}">
              <a16:creationId xmlns:a16="http://schemas.microsoft.com/office/drawing/2014/main" id="{00000000-0008-0000-1100-00006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0" name="Straight Connector 109">
          <a:extLst>
            <a:ext uri="{FF2B5EF4-FFF2-40B4-BE49-F238E27FC236}">
              <a16:creationId xmlns:a16="http://schemas.microsoft.com/office/drawing/2014/main" id="{00000000-0008-0000-1100-00006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1" name="Straight Connector 110">
          <a:extLst>
            <a:ext uri="{FF2B5EF4-FFF2-40B4-BE49-F238E27FC236}">
              <a16:creationId xmlns:a16="http://schemas.microsoft.com/office/drawing/2014/main" id="{00000000-0008-0000-1100-00006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2" name="Straight Connector 111">
          <a:extLst>
            <a:ext uri="{FF2B5EF4-FFF2-40B4-BE49-F238E27FC236}">
              <a16:creationId xmlns:a16="http://schemas.microsoft.com/office/drawing/2014/main" id="{00000000-0008-0000-1100-00007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3" name="Straight Connector 112">
          <a:extLst>
            <a:ext uri="{FF2B5EF4-FFF2-40B4-BE49-F238E27FC236}">
              <a16:creationId xmlns:a16="http://schemas.microsoft.com/office/drawing/2014/main" id="{00000000-0008-0000-1100-00007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4" name="Straight Connector 113">
          <a:extLst>
            <a:ext uri="{FF2B5EF4-FFF2-40B4-BE49-F238E27FC236}">
              <a16:creationId xmlns:a16="http://schemas.microsoft.com/office/drawing/2014/main" id="{00000000-0008-0000-1100-00007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5" name="Straight Connector 114">
          <a:extLst>
            <a:ext uri="{FF2B5EF4-FFF2-40B4-BE49-F238E27FC236}">
              <a16:creationId xmlns:a16="http://schemas.microsoft.com/office/drawing/2014/main" id="{00000000-0008-0000-1100-00007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6" name="Straight Connector 115">
          <a:extLst>
            <a:ext uri="{FF2B5EF4-FFF2-40B4-BE49-F238E27FC236}">
              <a16:creationId xmlns:a16="http://schemas.microsoft.com/office/drawing/2014/main" id="{00000000-0008-0000-1100-00007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7" name="Straight Connector 116">
          <a:extLst>
            <a:ext uri="{FF2B5EF4-FFF2-40B4-BE49-F238E27FC236}">
              <a16:creationId xmlns:a16="http://schemas.microsoft.com/office/drawing/2014/main" id="{00000000-0008-0000-1100-00007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8" name="Straight Connector 117">
          <a:extLst>
            <a:ext uri="{FF2B5EF4-FFF2-40B4-BE49-F238E27FC236}">
              <a16:creationId xmlns:a16="http://schemas.microsoft.com/office/drawing/2014/main" id="{00000000-0008-0000-1100-00007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9" name="Straight Connector 118">
          <a:extLst>
            <a:ext uri="{FF2B5EF4-FFF2-40B4-BE49-F238E27FC236}">
              <a16:creationId xmlns:a16="http://schemas.microsoft.com/office/drawing/2014/main" id="{00000000-0008-0000-1100-00007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0" name="Straight Connector 119">
          <a:extLst>
            <a:ext uri="{FF2B5EF4-FFF2-40B4-BE49-F238E27FC236}">
              <a16:creationId xmlns:a16="http://schemas.microsoft.com/office/drawing/2014/main" id="{00000000-0008-0000-1100-00007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1" name="Straight Connector 120">
          <a:extLst>
            <a:ext uri="{FF2B5EF4-FFF2-40B4-BE49-F238E27FC236}">
              <a16:creationId xmlns:a16="http://schemas.microsoft.com/office/drawing/2014/main" id="{00000000-0008-0000-1100-00007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2" name="Straight Connector 121">
          <a:extLst>
            <a:ext uri="{FF2B5EF4-FFF2-40B4-BE49-F238E27FC236}">
              <a16:creationId xmlns:a16="http://schemas.microsoft.com/office/drawing/2014/main" id="{00000000-0008-0000-1100-00007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3" name="Straight Connector 122">
          <a:extLst>
            <a:ext uri="{FF2B5EF4-FFF2-40B4-BE49-F238E27FC236}">
              <a16:creationId xmlns:a16="http://schemas.microsoft.com/office/drawing/2014/main" id="{00000000-0008-0000-1100-00007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4" name="Straight Connector 123">
          <a:extLst>
            <a:ext uri="{FF2B5EF4-FFF2-40B4-BE49-F238E27FC236}">
              <a16:creationId xmlns:a16="http://schemas.microsoft.com/office/drawing/2014/main" id="{00000000-0008-0000-1100-00007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5" name="Straight Connector 124">
          <a:extLst>
            <a:ext uri="{FF2B5EF4-FFF2-40B4-BE49-F238E27FC236}">
              <a16:creationId xmlns:a16="http://schemas.microsoft.com/office/drawing/2014/main" id="{00000000-0008-0000-1100-00007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6" name="Straight Connector 125">
          <a:extLst>
            <a:ext uri="{FF2B5EF4-FFF2-40B4-BE49-F238E27FC236}">
              <a16:creationId xmlns:a16="http://schemas.microsoft.com/office/drawing/2014/main" id="{00000000-0008-0000-1100-00007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7" name="Straight Connector 126">
          <a:extLst>
            <a:ext uri="{FF2B5EF4-FFF2-40B4-BE49-F238E27FC236}">
              <a16:creationId xmlns:a16="http://schemas.microsoft.com/office/drawing/2014/main" id="{00000000-0008-0000-1100-00007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8" name="Straight Connector 127">
          <a:extLst>
            <a:ext uri="{FF2B5EF4-FFF2-40B4-BE49-F238E27FC236}">
              <a16:creationId xmlns:a16="http://schemas.microsoft.com/office/drawing/2014/main" id="{00000000-0008-0000-1100-00008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9" name="Straight Connector 128">
          <a:extLst>
            <a:ext uri="{FF2B5EF4-FFF2-40B4-BE49-F238E27FC236}">
              <a16:creationId xmlns:a16="http://schemas.microsoft.com/office/drawing/2014/main" id="{00000000-0008-0000-1100-00008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0" name="Straight Connector 129">
          <a:extLst>
            <a:ext uri="{FF2B5EF4-FFF2-40B4-BE49-F238E27FC236}">
              <a16:creationId xmlns:a16="http://schemas.microsoft.com/office/drawing/2014/main" id="{00000000-0008-0000-1100-00008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31" name="Straight Connector 130">
          <a:extLst>
            <a:ext uri="{FF2B5EF4-FFF2-40B4-BE49-F238E27FC236}">
              <a16:creationId xmlns:a16="http://schemas.microsoft.com/office/drawing/2014/main" id="{00000000-0008-0000-1100-00008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32" name="Straight Connector 131">
          <a:extLst>
            <a:ext uri="{FF2B5EF4-FFF2-40B4-BE49-F238E27FC236}">
              <a16:creationId xmlns:a16="http://schemas.microsoft.com/office/drawing/2014/main" id="{00000000-0008-0000-1100-00008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33" name="Straight Connector 132">
          <a:extLst>
            <a:ext uri="{FF2B5EF4-FFF2-40B4-BE49-F238E27FC236}">
              <a16:creationId xmlns:a16="http://schemas.microsoft.com/office/drawing/2014/main" id="{00000000-0008-0000-1100-00008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34" name="Straight Connector 133">
          <a:extLst>
            <a:ext uri="{FF2B5EF4-FFF2-40B4-BE49-F238E27FC236}">
              <a16:creationId xmlns:a16="http://schemas.microsoft.com/office/drawing/2014/main" id="{00000000-0008-0000-1100-000086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35" name="Straight Connector 134">
          <a:extLst>
            <a:ext uri="{FF2B5EF4-FFF2-40B4-BE49-F238E27FC236}">
              <a16:creationId xmlns:a16="http://schemas.microsoft.com/office/drawing/2014/main" id="{00000000-0008-0000-1100-000087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36" name="Straight Connector 135">
          <a:extLst>
            <a:ext uri="{FF2B5EF4-FFF2-40B4-BE49-F238E27FC236}">
              <a16:creationId xmlns:a16="http://schemas.microsoft.com/office/drawing/2014/main" id="{00000000-0008-0000-1100-000088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37" name="Straight Connector 136">
          <a:extLst>
            <a:ext uri="{FF2B5EF4-FFF2-40B4-BE49-F238E27FC236}">
              <a16:creationId xmlns:a16="http://schemas.microsoft.com/office/drawing/2014/main" id="{00000000-0008-0000-1100-000089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38" name="Straight Connector 137">
          <a:extLst>
            <a:ext uri="{FF2B5EF4-FFF2-40B4-BE49-F238E27FC236}">
              <a16:creationId xmlns:a16="http://schemas.microsoft.com/office/drawing/2014/main" id="{00000000-0008-0000-1100-00008A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39" name="Straight Connector 138">
          <a:extLst>
            <a:ext uri="{FF2B5EF4-FFF2-40B4-BE49-F238E27FC236}">
              <a16:creationId xmlns:a16="http://schemas.microsoft.com/office/drawing/2014/main" id="{00000000-0008-0000-1100-00008B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40" name="Straight Connector 139">
          <a:extLst>
            <a:ext uri="{FF2B5EF4-FFF2-40B4-BE49-F238E27FC236}">
              <a16:creationId xmlns:a16="http://schemas.microsoft.com/office/drawing/2014/main" id="{00000000-0008-0000-1100-00008C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41" name="Straight Connector 140">
          <a:extLst>
            <a:ext uri="{FF2B5EF4-FFF2-40B4-BE49-F238E27FC236}">
              <a16:creationId xmlns:a16="http://schemas.microsoft.com/office/drawing/2014/main" id="{00000000-0008-0000-1100-00008D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42" name="Straight Connector 141">
          <a:extLst>
            <a:ext uri="{FF2B5EF4-FFF2-40B4-BE49-F238E27FC236}">
              <a16:creationId xmlns:a16="http://schemas.microsoft.com/office/drawing/2014/main" id="{00000000-0008-0000-1100-00008E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43" name="Straight Connector 142">
          <a:extLst>
            <a:ext uri="{FF2B5EF4-FFF2-40B4-BE49-F238E27FC236}">
              <a16:creationId xmlns:a16="http://schemas.microsoft.com/office/drawing/2014/main" id="{00000000-0008-0000-1100-00008F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44" name="Straight Connector 143">
          <a:extLst>
            <a:ext uri="{FF2B5EF4-FFF2-40B4-BE49-F238E27FC236}">
              <a16:creationId xmlns:a16="http://schemas.microsoft.com/office/drawing/2014/main" id="{00000000-0008-0000-1100-000090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5" name="Straight Connector 144">
          <a:extLst>
            <a:ext uri="{FF2B5EF4-FFF2-40B4-BE49-F238E27FC236}">
              <a16:creationId xmlns:a16="http://schemas.microsoft.com/office/drawing/2014/main" id="{00000000-0008-0000-1100-000091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6" name="Straight Connector 145">
          <a:extLst>
            <a:ext uri="{FF2B5EF4-FFF2-40B4-BE49-F238E27FC236}">
              <a16:creationId xmlns:a16="http://schemas.microsoft.com/office/drawing/2014/main" id="{00000000-0008-0000-1100-000092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7" name="Straight Connector 146">
          <a:extLst>
            <a:ext uri="{FF2B5EF4-FFF2-40B4-BE49-F238E27FC236}">
              <a16:creationId xmlns:a16="http://schemas.microsoft.com/office/drawing/2014/main" id="{00000000-0008-0000-1100-000093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8" name="Straight Connector 147">
          <a:extLst>
            <a:ext uri="{FF2B5EF4-FFF2-40B4-BE49-F238E27FC236}">
              <a16:creationId xmlns:a16="http://schemas.microsoft.com/office/drawing/2014/main" id="{00000000-0008-0000-1100-000094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49" name="Straight Connector 148">
          <a:extLst>
            <a:ext uri="{FF2B5EF4-FFF2-40B4-BE49-F238E27FC236}">
              <a16:creationId xmlns:a16="http://schemas.microsoft.com/office/drawing/2014/main" id="{00000000-0008-0000-1100-000095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0" name="Straight Connector 149">
          <a:extLst>
            <a:ext uri="{FF2B5EF4-FFF2-40B4-BE49-F238E27FC236}">
              <a16:creationId xmlns:a16="http://schemas.microsoft.com/office/drawing/2014/main" id="{00000000-0008-0000-1100-00009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1" name="Straight Connector 150">
          <a:extLst>
            <a:ext uri="{FF2B5EF4-FFF2-40B4-BE49-F238E27FC236}">
              <a16:creationId xmlns:a16="http://schemas.microsoft.com/office/drawing/2014/main" id="{00000000-0008-0000-1100-00009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2" name="Straight Connector 151">
          <a:extLst>
            <a:ext uri="{FF2B5EF4-FFF2-40B4-BE49-F238E27FC236}">
              <a16:creationId xmlns:a16="http://schemas.microsoft.com/office/drawing/2014/main" id="{00000000-0008-0000-1100-00009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3" name="Straight Connector 152">
          <a:extLst>
            <a:ext uri="{FF2B5EF4-FFF2-40B4-BE49-F238E27FC236}">
              <a16:creationId xmlns:a16="http://schemas.microsoft.com/office/drawing/2014/main" id="{00000000-0008-0000-1100-00009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4" name="Straight Connector 153">
          <a:extLst>
            <a:ext uri="{FF2B5EF4-FFF2-40B4-BE49-F238E27FC236}">
              <a16:creationId xmlns:a16="http://schemas.microsoft.com/office/drawing/2014/main" id="{00000000-0008-0000-1100-00009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5" name="Straight Connector 154">
          <a:extLst>
            <a:ext uri="{FF2B5EF4-FFF2-40B4-BE49-F238E27FC236}">
              <a16:creationId xmlns:a16="http://schemas.microsoft.com/office/drawing/2014/main" id="{00000000-0008-0000-1100-00009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6" name="Straight Connector 155">
          <a:extLst>
            <a:ext uri="{FF2B5EF4-FFF2-40B4-BE49-F238E27FC236}">
              <a16:creationId xmlns:a16="http://schemas.microsoft.com/office/drawing/2014/main" id="{00000000-0008-0000-1100-00009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7" name="Straight Connector 156">
          <a:extLst>
            <a:ext uri="{FF2B5EF4-FFF2-40B4-BE49-F238E27FC236}">
              <a16:creationId xmlns:a16="http://schemas.microsoft.com/office/drawing/2014/main" id="{00000000-0008-0000-1100-00009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58" name="Straight Connector 157">
          <a:extLst>
            <a:ext uri="{FF2B5EF4-FFF2-40B4-BE49-F238E27FC236}">
              <a16:creationId xmlns:a16="http://schemas.microsoft.com/office/drawing/2014/main" id="{00000000-0008-0000-1100-00009E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59" name="Straight Connector 158">
          <a:extLst>
            <a:ext uri="{FF2B5EF4-FFF2-40B4-BE49-F238E27FC236}">
              <a16:creationId xmlns:a16="http://schemas.microsoft.com/office/drawing/2014/main" id="{00000000-0008-0000-1100-00009F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60" name="Straight Connector 159">
          <a:extLst>
            <a:ext uri="{FF2B5EF4-FFF2-40B4-BE49-F238E27FC236}">
              <a16:creationId xmlns:a16="http://schemas.microsoft.com/office/drawing/2014/main" id="{00000000-0008-0000-1100-0000A0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61" name="Straight Connector 160">
          <a:extLst>
            <a:ext uri="{FF2B5EF4-FFF2-40B4-BE49-F238E27FC236}">
              <a16:creationId xmlns:a16="http://schemas.microsoft.com/office/drawing/2014/main" id="{00000000-0008-0000-1100-0000A1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62" name="Straight Connector 161">
          <a:extLst>
            <a:ext uri="{FF2B5EF4-FFF2-40B4-BE49-F238E27FC236}">
              <a16:creationId xmlns:a16="http://schemas.microsoft.com/office/drawing/2014/main" id="{00000000-0008-0000-1100-0000A2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63" name="Straight Connector 162">
          <a:extLst>
            <a:ext uri="{FF2B5EF4-FFF2-40B4-BE49-F238E27FC236}">
              <a16:creationId xmlns:a16="http://schemas.microsoft.com/office/drawing/2014/main" id="{00000000-0008-0000-1100-0000A3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64" name="Straight Connector 163">
          <a:extLst>
            <a:ext uri="{FF2B5EF4-FFF2-40B4-BE49-F238E27FC236}">
              <a16:creationId xmlns:a16="http://schemas.microsoft.com/office/drawing/2014/main" id="{00000000-0008-0000-1100-0000A4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65" name="Straight Connector 164">
          <a:extLst>
            <a:ext uri="{FF2B5EF4-FFF2-40B4-BE49-F238E27FC236}">
              <a16:creationId xmlns:a16="http://schemas.microsoft.com/office/drawing/2014/main" id="{00000000-0008-0000-1100-0000A5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66" name="Straight Connector 165">
          <a:extLst>
            <a:ext uri="{FF2B5EF4-FFF2-40B4-BE49-F238E27FC236}">
              <a16:creationId xmlns:a16="http://schemas.microsoft.com/office/drawing/2014/main" id="{00000000-0008-0000-1100-0000A6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67" name="Straight Connector 166">
          <a:extLst>
            <a:ext uri="{FF2B5EF4-FFF2-40B4-BE49-F238E27FC236}">
              <a16:creationId xmlns:a16="http://schemas.microsoft.com/office/drawing/2014/main" id="{00000000-0008-0000-1100-0000A7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68" name="Straight Connector 167">
          <a:extLst>
            <a:ext uri="{FF2B5EF4-FFF2-40B4-BE49-F238E27FC236}">
              <a16:creationId xmlns:a16="http://schemas.microsoft.com/office/drawing/2014/main" id="{00000000-0008-0000-1100-0000A8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69" name="Straight Connector 168">
          <a:extLst>
            <a:ext uri="{FF2B5EF4-FFF2-40B4-BE49-F238E27FC236}">
              <a16:creationId xmlns:a16="http://schemas.microsoft.com/office/drawing/2014/main" id="{00000000-0008-0000-1100-0000A9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70" name="Straight Connector 169">
          <a:extLst>
            <a:ext uri="{FF2B5EF4-FFF2-40B4-BE49-F238E27FC236}">
              <a16:creationId xmlns:a16="http://schemas.microsoft.com/office/drawing/2014/main" id="{00000000-0008-0000-1100-0000AA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71" name="Straight Connector 170">
          <a:extLst>
            <a:ext uri="{FF2B5EF4-FFF2-40B4-BE49-F238E27FC236}">
              <a16:creationId xmlns:a16="http://schemas.microsoft.com/office/drawing/2014/main" id="{00000000-0008-0000-1100-0000AB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72" name="Straight Connector 171">
          <a:extLst>
            <a:ext uri="{FF2B5EF4-FFF2-40B4-BE49-F238E27FC236}">
              <a16:creationId xmlns:a16="http://schemas.microsoft.com/office/drawing/2014/main" id="{00000000-0008-0000-1100-0000AC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3" name="Straight Connector 172">
          <a:extLst>
            <a:ext uri="{FF2B5EF4-FFF2-40B4-BE49-F238E27FC236}">
              <a16:creationId xmlns:a16="http://schemas.microsoft.com/office/drawing/2014/main" id="{00000000-0008-0000-1100-0000AD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4" name="Straight Connector 173">
          <a:extLst>
            <a:ext uri="{FF2B5EF4-FFF2-40B4-BE49-F238E27FC236}">
              <a16:creationId xmlns:a16="http://schemas.microsoft.com/office/drawing/2014/main" id="{00000000-0008-0000-1100-0000AE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75" name="Straight Connector 174">
          <a:extLst>
            <a:ext uri="{FF2B5EF4-FFF2-40B4-BE49-F238E27FC236}">
              <a16:creationId xmlns:a16="http://schemas.microsoft.com/office/drawing/2014/main" id="{00000000-0008-0000-1100-0000AF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76" name="Straight Connector 175">
          <a:extLst>
            <a:ext uri="{FF2B5EF4-FFF2-40B4-BE49-F238E27FC236}">
              <a16:creationId xmlns:a16="http://schemas.microsoft.com/office/drawing/2014/main" id="{00000000-0008-0000-1100-0000B0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7" name="Straight Connector 176">
          <a:extLst>
            <a:ext uri="{FF2B5EF4-FFF2-40B4-BE49-F238E27FC236}">
              <a16:creationId xmlns:a16="http://schemas.microsoft.com/office/drawing/2014/main" id="{00000000-0008-0000-1100-0000B1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8" name="Straight Connector 177">
          <a:extLst>
            <a:ext uri="{FF2B5EF4-FFF2-40B4-BE49-F238E27FC236}">
              <a16:creationId xmlns:a16="http://schemas.microsoft.com/office/drawing/2014/main" id="{00000000-0008-0000-1100-0000B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9" name="Straight Connector 178">
          <a:extLst>
            <a:ext uri="{FF2B5EF4-FFF2-40B4-BE49-F238E27FC236}">
              <a16:creationId xmlns:a16="http://schemas.microsoft.com/office/drawing/2014/main" id="{00000000-0008-0000-1100-0000B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0" name="Straight Connector 179">
          <a:extLst>
            <a:ext uri="{FF2B5EF4-FFF2-40B4-BE49-F238E27FC236}">
              <a16:creationId xmlns:a16="http://schemas.microsoft.com/office/drawing/2014/main" id="{00000000-0008-0000-1100-0000B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1" name="Straight Connector 180">
          <a:extLst>
            <a:ext uri="{FF2B5EF4-FFF2-40B4-BE49-F238E27FC236}">
              <a16:creationId xmlns:a16="http://schemas.microsoft.com/office/drawing/2014/main" id="{00000000-0008-0000-1100-0000B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2" name="Straight Connector 181">
          <a:extLst>
            <a:ext uri="{FF2B5EF4-FFF2-40B4-BE49-F238E27FC236}">
              <a16:creationId xmlns:a16="http://schemas.microsoft.com/office/drawing/2014/main" id="{00000000-0008-0000-1100-0000B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3" name="Straight Connector 182">
          <a:extLst>
            <a:ext uri="{FF2B5EF4-FFF2-40B4-BE49-F238E27FC236}">
              <a16:creationId xmlns:a16="http://schemas.microsoft.com/office/drawing/2014/main" id="{00000000-0008-0000-1100-0000B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4" name="Straight Connector 183">
          <a:extLst>
            <a:ext uri="{FF2B5EF4-FFF2-40B4-BE49-F238E27FC236}">
              <a16:creationId xmlns:a16="http://schemas.microsoft.com/office/drawing/2014/main" id="{00000000-0008-0000-1100-0000B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5" name="Straight Connector 184">
          <a:extLst>
            <a:ext uri="{FF2B5EF4-FFF2-40B4-BE49-F238E27FC236}">
              <a16:creationId xmlns:a16="http://schemas.microsoft.com/office/drawing/2014/main" id="{00000000-0008-0000-1100-0000B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6" name="Straight Connector 185">
          <a:extLst>
            <a:ext uri="{FF2B5EF4-FFF2-40B4-BE49-F238E27FC236}">
              <a16:creationId xmlns:a16="http://schemas.microsoft.com/office/drawing/2014/main" id="{00000000-0008-0000-1100-0000B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7" name="Straight Connector 186">
          <a:extLst>
            <a:ext uri="{FF2B5EF4-FFF2-40B4-BE49-F238E27FC236}">
              <a16:creationId xmlns:a16="http://schemas.microsoft.com/office/drawing/2014/main" id="{00000000-0008-0000-1100-0000B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8" name="Straight Connector 187">
          <a:extLst>
            <a:ext uri="{FF2B5EF4-FFF2-40B4-BE49-F238E27FC236}">
              <a16:creationId xmlns:a16="http://schemas.microsoft.com/office/drawing/2014/main" id="{00000000-0008-0000-1100-0000B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9" name="Straight Connector 188">
          <a:extLst>
            <a:ext uri="{FF2B5EF4-FFF2-40B4-BE49-F238E27FC236}">
              <a16:creationId xmlns:a16="http://schemas.microsoft.com/office/drawing/2014/main" id="{00000000-0008-0000-1100-0000B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0" name="Straight Connector 189">
          <a:extLst>
            <a:ext uri="{FF2B5EF4-FFF2-40B4-BE49-F238E27FC236}">
              <a16:creationId xmlns:a16="http://schemas.microsoft.com/office/drawing/2014/main" id="{00000000-0008-0000-1100-0000B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1" name="Straight Connector 190">
          <a:extLst>
            <a:ext uri="{FF2B5EF4-FFF2-40B4-BE49-F238E27FC236}">
              <a16:creationId xmlns:a16="http://schemas.microsoft.com/office/drawing/2014/main" id="{00000000-0008-0000-1100-0000B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2" name="Straight Connector 191">
          <a:extLst>
            <a:ext uri="{FF2B5EF4-FFF2-40B4-BE49-F238E27FC236}">
              <a16:creationId xmlns:a16="http://schemas.microsoft.com/office/drawing/2014/main" id="{00000000-0008-0000-1100-0000C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3" name="Straight Connector 192">
          <a:extLst>
            <a:ext uri="{FF2B5EF4-FFF2-40B4-BE49-F238E27FC236}">
              <a16:creationId xmlns:a16="http://schemas.microsoft.com/office/drawing/2014/main" id="{00000000-0008-0000-1100-0000C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4" name="Straight Connector 193">
          <a:extLst>
            <a:ext uri="{FF2B5EF4-FFF2-40B4-BE49-F238E27FC236}">
              <a16:creationId xmlns:a16="http://schemas.microsoft.com/office/drawing/2014/main" id="{00000000-0008-0000-1100-0000C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5" name="Straight Connector 194">
          <a:extLst>
            <a:ext uri="{FF2B5EF4-FFF2-40B4-BE49-F238E27FC236}">
              <a16:creationId xmlns:a16="http://schemas.microsoft.com/office/drawing/2014/main" id="{00000000-0008-0000-1100-0000C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6" name="Straight Connector 195">
          <a:extLst>
            <a:ext uri="{FF2B5EF4-FFF2-40B4-BE49-F238E27FC236}">
              <a16:creationId xmlns:a16="http://schemas.microsoft.com/office/drawing/2014/main" id="{00000000-0008-0000-1100-0000C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7" name="Straight Connector 196">
          <a:extLst>
            <a:ext uri="{FF2B5EF4-FFF2-40B4-BE49-F238E27FC236}">
              <a16:creationId xmlns:a16="http://schemas.microsoft.com/office/drawing/2014/main" id="{00000000-0008-0000-1100-0000C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8" name="Straight Connector 197">
          <a:extLst>
            <a:ext uri="{FF2B5EF4-FFF2-40B4-BE49-F238E27FC236}">
              <a16:creationId xmlns:a16="http://schemas.microsoft.com/office/drawing/2014/main" id="{00000000-0008-0000-1100-0000C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9" name="Straight Connector 198">
          <a:extLst>
            <a:ext uri="{FF2B5EF4-FFF2-40B4-BE49-F238E27FC236}">
              <a16:creationId xmlns:a16="http://schemas.microsoft.com/office/drawing/2014/main" id="{00000000-0008-0000-1100-0000C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0" name="Straight Connector 199">
          <a:extLst>
            <a:ext uri="{FF2B5EF4-FFF2-40B4-BE49-F238E27FC236}">
              <a16:creationId xmlns:a16="http://schemas.microsoft.com/office/drawing/2014/main" id="{00000000-0008-0000-1100-0000C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1" name="Straight Connector 200">
          <a:extLst>
            <a:ext uri="{FF2B5EF4-FFF2-40B4-BE49-F238E27FC236}">
              <a16:creationId xmlns:a16="http://schemas.microsoft.com/office/drawing/2014/main" id="{00000000-0008-0000-1100-0000C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02" name="Straight Connector 201">
          <a:extLst>
            <a:ext uri="{FF2B5EF4-FFF2-40B4-BE49-F238E27FC236}">
              <a16:creationId xmlns:a16="http://schemas.microsoft.com/office/drawing/2014/main" id="{00000000-0008-0000-1100-0000C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3" name="Straight Connector 202">
          <a:extLst>
            <a:ext uri="{FF2B5EF4-FFF2-40B4-BE49-F238E27FC236}">
              <a16:creationId xmlns:a16="http://schemas.microsoft.com/office/drawing/2014/main" id="{00000000-0008-0000-1100-0000C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4" name="Straight Connector 203">
          <a:extLst>
            <a:ext uri="{FF2B5EF4-FFF2-40B4-BE49-F238E27FC236}">
              <a16:creationId xmlns:a16="http://schemas.microsoft.com/office/drawing/2014/main" id="{00000000-0008-0000-1100-0000C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5" name="Straight Connector 204">
          <a:extLst>
            <a:ext uri="{FF2B5EF4-FFF2-40B4-BE49-F238E27FC236}">
              <a16:creationId xmlns:a16="http://schemas.microsoft.com/office/drawing/2014/main" id="{00000000-0008-0000-1100-0000C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06" name="Straight Connector 205">
          <a:extLst>
            <a:ext uri="{FF2B5EF4-FFF2-40B4-BE49-F238E27FC236}">
              <a16:creationId xmlns:a16="http://schemas.microsoft.com/office/drawing/2014/main" id="{00000000-0008-0000-1100-0000CE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07" name="Straight Connector 206">
          <a:extLst>
            <a:ext uri="{FF2B5EF4-FFF2-40B4-BE49-F238E27FC236}">
              <a16:creationId xmlns:a16="http://schemas.microsoft.com/office/drawing/2014/main" id="{00000000-0008-0000-1100-0000CF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08" name="Straight Connector 207">
          <a:extLst>
            <a:ext uri="{FF2B5EF4-FFF2-40B4-BE49-F238E27FC236}">
              <a16:creationId xmlns:a16="http://schemas.microsoft.com/office/drawing/2014/main" id="{00000000-0008-0000-1100-0000D0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09" name="Straight Connector 208">
          <a:extLst>
            <a:ext uri="{FF2B5EF4-FFF2-40B4-BE49-F238E27FC236}">
              <a16:creationId xmlns:a16="http://schemas.microsoft.com/office/drawing/2014/main" id="{00000000-0008-0000-1100-0000D1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10" name="Straight Connector 209">
          <a:extLst>
            <a:ext uri="{FF2B5EF4-FFF2-40B4-BE49-F238E27FC236}">
              <a16:creationId xmlns:a16="http://schemas.microsoft.com/office/drawing/2014/main" id="{00000000-0008-0000-1100-0000D2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11" name="Straight Connector 210">
          <a:extLst>
            <a:ext uri="{FF2B5EF4-FFF2-40B4-BE49-F238E27FC236}">
              <a16:creationId xmlns:a16="http://schemas.microsoft.com/office/drawing/2014/main" id="{00000000-0008-0000-1100-0000D3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12" name="Straight Connector 211">
          <a:extLst>
            <a:ext uri="{FF2B5EF4-FFF2-40B4-BE49-F238E27FC236}">
              <a16:creationId xmlns:a16="http://schemas.microsoft.com/office/drawing/2014/main" id="{00000000-0008-0000-1100-0000D4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13" name="Straight Connector 212">
          <a:extLst>
            <a:ext uri="{FF2B5EF4-FFF2-40B4-BE49-F238E27FC236}">
              <a16:creationId xmlns:a16="http://schemas.microsoft.com/office/drawing/2014/main" id="{00000000-0008-0000-1100-0000D5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14" name="Straight Connector 213">
          <a:extLst>
            <a:ext uri="{FF2B5EF4-FFF2-40B4-BE49-F238E27FC236}">
              <a16:creationId xmlns:a16="http://schemas.microsoft.com/office/drawing/2014/main" id="{00000000-0008-0000-1100-0000D6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15" name="Straight Connector 214">
          <a:extLst>
            <a:ext uri="{FF2B5EF4-FFF2-40B4-BE49-F238E27FC236}">
              <a16:creationId xmlns:a16="http://schemas.microsoft.com/office/drawing/2014/main" id="{00000000-0008-0000-1100-0000D7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16" name="Straight Connector 215">
          <a:extLst>
            <a:ext uri="{FF2B5EF4-FFF2-40B4-BE49-F238E27FC236}">
              <a16:creationId xmlns:a16="http://schemas.microsoft.com/office/drawing/2014/main" id="{00000000-0008-0000-1100-0000D8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17" name="Straight Connector 216">
          <a:extLst>
            <a:ext uri="{FF2B5EF4-FFF2-40B4-BE49-F238E27FC236}">
              <a16:creationId xmlns:a16="http://schemas.microsoft.com/office/drawing/2014/main" id="{00000000-0008-0000-1100-0000D9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18" name="Straight Connector 217">
          <a:extLst>
            <a:ext uri="{FF2B5EF4-FFF2-40B4-BE49-F238E27FC236}">
              <a16:creationId xmlns:a16="http://schemas.microsoft.com/office/drawing/2014/main" id="{00000000-0008-0000-1100-0000DA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19" name="Straight Connector 218">
          <a:extLst>
            <a:ext uri="{FF2B5EF4-FFF2-40B4-BE49-F238E27FC236}">
              <a16:creationId xmlns:a16="http://schemas.microsoft.com/office/drawing/2014/main" id="{00000000-0008-0000-1100-0000DB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0" name="Straight Connector 219">
          <a:extLst>
            <a:ext uri="{FF2B5EF4-FFF2-40B4-BE49-F238E27FC236}">
              <a16:creationId xmlns:a16="http://schemas.microsoft.com/office/drawing/2014/main" id="{00000000-0008-0000-1100-0000DC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21" name="Straight Connector 220">
          <a:extLst>
            <a:ext uri="{FF2B5EF4-FFF2-40B4-BE49-F238E27FC236}">
              <a16:creationId xmlns:a16="http://schemas.microsoft.com/office/drawing/2014/main" id="{00000000-0008-0000-1100-0000DD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2" name="Straight Connector 221">
          <a:extLst>
            <a:ext uri="{FF2B5EF4-FFF2-40B4-BE49-F238E27FC236}">
              <a16:creationId xmlns:a16="http://schemas.microsoft.com/office/drawing/2014/main" id="{00000000-0008-0000-1100-0000D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3" name="Straight Connector 222">
          <a:extLst>
            <a:ext uri="{FF2B5EF4-FFF2-40B4-BE49-F238E27FC236}">
              <a16:creationId xmlns:a16="http://schemas.microsoft.com/office/drawing/2014/main" id="{00000000-0008-0000-1100-0000D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4" name="Straight Connector 223">
          <a:extLst>
            <a:ext uri="{FF2B5EF4-FFF2-40B4-BE49-F238E27FC236}">
              <a16:creationId xmlns:a16="http://schemas.microsoft.com/office/drawing/2014/main" id="{00000000-0008-0000-1100-0000E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5" name="Straight Connector 224">
          <a:extLst>
            <a:ext uri="{FF2B5EF4-FFF2-40B4-BE49-F238E27FC236}">
              <a16:creationId xmlns:a16="http://schemas.microsoft.com/office/drawing/2014/main" id="{00000000-0008-0000-1100-0000E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6" name="Straight Connector 225">
          <a:extLst>
            <a:ext uri="{FF2B5EF4-FFF2-40B4-BE49-F238E27FC236}">
              <a16:creationId xmlns:a16="http://schemas.microsoft.com/office/drawing/2014/main" id="{00000000-0008-0000-1100-0000E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7" name="Straight Connector 226">
          <a:extLst>
            <a:ext uri="{FF2B5EF4-FFF2-40B4-BE49-F238E27FC236}">
              <a16:creationId xmlns:a16="http://schemas.microsoft.com/office/drawing/2014/main" id="{00000000-0008-0000-1100-0000E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8" name="Straight Connector 227">
          <a:extLst>
            <a:ext uri="{FF2B5EF4-FFF2-40B4-BE49-F238E27FC236}">
              <a16:creationId xmlns:a16="http://schemas.microsoft.com/office/drawing/2014/main" id="{00000000-0008-0000-1100-0000E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9" name="Straight Connector 228">
          <a:extLst>
            <a:ext uri="{FF2B5EF4-FFF2-40B4-BE49-F238E27FC236}">
              <a16:creationId xmlns:a16="http://schemas.microsoft.com/office/drawing/2014/main" id="{00000000-0008-0000-1100-0000E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0" name="Straight Connector 229">
          <a:extLst>
            <a:ext uri="{FF2B5EF4-FFF2-40B4-BE49-F238E27FC236}">
              <a16:creationId xmlns:a16="http://schemas.microsoft.com/office/drawing/2014/main" id="{00000000-0008-0000-1100-0000E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1" name="Straight Connector 230">
          <a:extLst>
            <a:ext uri="{FF2B5EF4-FFF2-40B4-BE49-F238E27FC236}">
              <a16:creationId xmlns:a16="http://schemas.microsoft.com/office/drawing/2014/main" id="{00000000-0008-0000-1100-0000E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2" name="Straight Connector 231">
          <a:extLst>
            <a:ext uri="{FF2B5EF4-FFF2-40B4-BE49-F238E27FC236}">
              <a16:creationId xmlns:a16="http://schemas.microsoft.com/office/drawing/2014/main" id="{00000000-0008-0000-1100-0000E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3" name="Straight Connector 232">
          <a:extLst>
            <a:ext uri="{FF2B5EF4-FFF2-40B4-BE49-F238E27FC236}">
              <a16:creationId xmlns:a16="http://schemas.microsoft.com/office/drawing/2014/main" id="{00000000-0008-0000-1100-0000E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4" name="Straight Connector 233">
          <a:extLst>
            <a:ext uri="{FF2B5EF4-FFF2-40B4-BE49-F238E27FC236}">
              <a16:creationId xmlns:a16="http://schemas.microsoft.com/office/drawing/2014/main" id="{00000000-0008-0000-1100-0000E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5" name="Straight Connector 234">
          <a:extLst>
            <a:ext uri="{FF2B5EF4-FFF2-40B4-BE49-F238E27FC236}">
              <a16:creationId xmlns:a16="http://schemas.microsoft.com/office/drawing/2014/main" id="{00000000-0008-0000-1100-0000E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6" name="Straight Connector 235">
          <a:extLst>
            <a:ext uri="{FF2B5EF4-FFF2-40B4-BE49-F238E27FC236}">
              <a16:creationId xmlns:a16="http://schemas.microsoft.com/office/drawing/2014/main" id="{00000000-0008-0000-1100-0000E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7" name="Straight Connector 236">
          <a:extLst>
            <a:ext uri="{FF2B5EF4-FFF2-40B4-BE49-F238E27FC236}">
              <a16:creationId xmlns:a16="http://schemas.microsoft.com/office/drawing/2014/main" id="{00000000-0008-0000-1100-0000E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8" name="Straight Connector 237">
          <a:extLst>
            <a:ext uri="{FF2B5EF4-FFF2-40B4-BE49-F238E27FC236}">
              <a16:creationId xmlns:a16="http://schemas.microsoft.com/office/drawing/2014/main" id="{00000000-0008-0000-1100-0000E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9" name="Straight Connector 238">
          <a:extLst>
            <a:ext uri="{FF2B5EF4-FFF2-40B4-BE49-F238E27FC236}">
              <a16:creationId xmlns:a16="http://schemas.microsoft.com/office/drawing/2014/main" id="{00000000-0008-0000-1100-0000E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0" name="Straight Connector 239">
          <a:extLst>
            <a:ext uri="{FF2B5EF4-FFF2-40B4-BE49-F238E27FC236}">
              <a16:creationId xmlns:a16="http://schemas.microsoft.com/office/drawing/2014/main" id="{00000000-0008-0000-1100-0000F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1" name="Straight Connector 240">
          <a:extLst>
            <a:ext uri="{FF2B5EF4-FFF2-40B4-BE49-F238E27FC236}">
              <a16:creationId xmlns:a16="http://schemas.microsoft.com/office/drawing/2014/main" id="{00000000-0008-0000-1100-0000F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2" name="Straight Connector 241">
          <a:extLst>
            <a:ext uri="{FF2B5EF4-FFF2-40B4-BE49-F238E27FC236}">
              <a16:creationId xmlns:a16="http://schemas.microsoft.com/office/drawing/2014/main" id="{00000000-0008-0000-1100-0000F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3" name="Straight Connector 242">
          <a:extLst>
            <a:ext uri="{FF2B5EF4-FFF2-40B4-BE49-F238E27FC236}">
              <a16:creationId xmlns:a16="http://schemas.microsoft.com/office/drawing/2014/main" id="{00000000-0008-0000-1100-0000F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4" name="Straight Connector 243">
          <a:extLst>
            <a:ext uri="{FF2B5EF4-FFF2-40B4-BE49-F238E27FC236}">
              <a16:creationId xmlns:a16="http://schemas.microsoft.com/office/drawing/2014/main" id="{00000000-0008-0000-1100-0000F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5" name="Straight Connector 244">
          <a:extLst>
            <a:ext uri="{FF2B5EF4-FFF2-40B4-BE49-F238E27FC236}">
              <a16:creationId xmlns:a16="http://schemas.microsoft.com/office/drawing/2014/main" id="{00000000-0008-0000-1100-0000F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6" name="Straight Connector 245">
          <a:extLst>
            <a:ext uri="{FF2B5EF4-FFF2-40B4-BE49-F238E27FC236}">
              <a16:creationId xmlns:a16="http://schemas.microsoft.com/office/drawing/2014/main" id="{00000000-0008-0000-1100-0000F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7" name="Straight Connector 246">
          <a:extLst>
            <a:ext uri="{FF2B5EF4-FFF2-40B4-BE49-F238E27FC236}">
              <a16:creationId xmlns:a16="http://schemas.microsoft.com/office/drawing/2014/main" id="{00000000-0008-0000-1100-0000F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8" name="Straight Connector 247">
          <a:extLst>
            <a:ext uri="{FF2B5EF4-FFF2-40B4-BE49-F238E27FC236}">
              <a16:creationId xmlns:a16="http://schemas.microsoft.com/office/drawing/2014/main" id="{00000000-0008-0000-1100-0000F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9" name="Straight Connector 248">
          <a:extLst>
            <a:ext uri="{FF2B5EF4-FFF2-40B4-BE49-F238E27FC236}">
              <a16:creationId xmlns:a16="http://schemas.microsoft.com/office/drawing/2014/main" id="{00000000-0008-0000-1100-0000F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50" name="Straight Connector 249">
          <a:extLst>
            <a:ext uri="{FF2B5EF4-FFF2-40B4-BE49-F238E27FC236}">
              <a16:creationId xmlns:a16="http://schemas.microsoft.com/office/drawing/2014/main" id="{00000000-0008-0000-1100-0000FA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51" name="Straight Connector 250">
          <a:extLst>
            <a:ext uri="{FF2B5EF4-FFF2-40B4-BE49-F238E27FC236}">
              <a16:creationId xmlns:a16="http://schemas.microsoft.com/office/drawing/2014/main" id="{00000000-0008-0000-1100-0000FB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52" name="Straight Connector 251">
          <a:extLst>
            <a:ext uri="{FF2B5EF4-FFF2-40B4-BE49-F238E27FC236}">
              <a16:creationId xmlns:a16="http://schemas.microsoft.com/office/drawing/2014/main" id="{00000000-0008-0000-1100-0000FC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53" name="Straight Connector 252">
          <a:extLst>
            <a:ext uri="{FF2B5EF4-FFF2-40B4-BE49-F238E27FC236}">
              <a16:creationId xmlns:a16="http://schemas.microsoft.com/office/drawing/2014/main" id="{00000000-0008-0000-1100-0000FD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54" name="Straight Connector 253">
          <a:extLst>
            <a:ext uri="{FF2B5EF4-FFF2-40B4-BE49-F238E27FC236}">
              <a16:creationId xmlns:a16="http://schemas.microsoft.com/office/drawing/2014/main" id="{00000000-0008-0000-1100-0000FE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55" name="Straight Connector 254">
          <a:extLst>
            <a:ext uri="{FF2B5EF4-FFF2-40B4-BE49-F238E27FC236}">
              <a16:creationId xmlns:a16="http://schemas.microsoft.com/office/drawing/2014/main" id="{00000000-0008-0000-1100-0000FF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56" name="Straight Connector 255">
          <a:extLst>
            <a:ext uri="{FF2B5EF4-FFF2-40B4-BE49-F238E27FC236}">
              <a16:creationId xmlns:a16="http://schemas.microsoft.com/office/drawing/2014/main" id="{00000000-0008-0000-1100-000000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57" name="Straight Connector 256">
          <a:extLst>
            <a:ext uri="{FF2B5EF4-FFF2-40B4-BE49-F238E27FC236}">
              <a16:creationId xmlns:a16="http://schemas.microsoft.com/office/drawing/2014/main" id="{00000000-0008-0000-1100-000001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58" name="Straight Connector 257">
          <a:extLst>
            <a:ext uri="{FF2B5EF4-FFF2-40B4-BE49-F238E27FC236}">
              <a16:creationId xmlns:a16="http://schemas.microsoft.com/office/drawing/2014/main" id="{00000000-0008-0000-1100-000002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59" name="Straight Connector 258">
          <a:extLst>
            <a:ext uri="{FF2B5EF4-FFF2-40B4-BE49-F238E27FC236}">
              <a16:creationId xmlns:a16="http://schemas.microsoft.com/office/drawing/2014/main" id="{00000000-0008-0000-1100-000003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60" name="Straight Connector 259">
          <a:extLst>
            <a:ext uri="{FF2B5EF4-FFF2-40B4-BE49-F238E27FC236}">
              <a16:creationId xmlns:a16="http://schemas.microsoft.com/office/drawing/2014/main" id="{00000000-0008-0000-1100-000004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1" name="Straight Connector 260">
          <a:extLst>
            <a:ext uri="{FF2B5EF4-FFF2-40B4-BE49-F238E27FC236}">
              <a16:creationId xmlns:a16="http://schemas.microsoft.com/office/drawing/2014/main" id="{00000000-0008-0000-1100-000005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2" name="Straight Connector 261">
          <a:extLst>
            <a:ext uri="{FF2B5EF4-FFF2-40B4-BE49-F238E27FC236}">
              <a16:creationId xmlns:a16="http://schemas.microsoft.com/office/drawing/2014/main" id="{00000000-0008-0000-1100-000006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3" name="Straight Connector 262">
          <a:extLst>
            <a:ext uri="{FF2B5EF4-FFF2-40B4-BE49-F238E27FC236}">
              <a16:creationId xmlns:a16="http://schemas.microsoft.com/office/drawing/2014/main" id="{00000000-0008-0000-1100-000007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4" name="Straight Connector 263">
          <a:extLst>
            <a:ext uri="{FF2B5EF4-FFF2-40B4-BE49-F238E27FC236}">
              <a16:creationId xmlns:a16="http://schemas.microsoft.com/office/drawing/2014/main" id="{00000000-0008-0000-1100-000008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65" name="Straight Connector 264">
          <a:extLst>
            <a:ext uri="{FF2B5EF4-FFF2-40B4-BE49-F238E27FC236}">
              <a16:creationId xmlns:a16="http://schemas.microsoft.com/office/drawing/2014/main" id="{00000000-0008-0000-1100-000009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6" name="Straight Connector 265">
          <a:extLst>
            <a:ext uri="{FF2B5EF4-FFF2-40B4-BE49-F238E27FC236}">
              <a16:creationId xmlns:a16="http://schemas.microsoft.com/office/drawing/2014/main" id="{00000000-0008-0000-1100-00000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7" name="Straight Connector 266">
          <a:extLst>
            <a:ext uri="{FF2B5EF4-FFF2-40B4-BE49-F238E27FC236}">
              <a16:creationId xmlns:a16="http://schemas.microsoft.com/office/drawing/2014/main" id="{00000000-0008-0000-1100-00000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8" name="Straight Connector 267">
          <a:extLst>
            <a:ext uri="{FF2B5EF4-FFF2-40B4-BE49-F238E27FC236}">
              <a16:creationId xmlns:a16="http://schemas.microsoft.com/office/drawing/2014/main" id="{00000000-0008-0000-1100-00000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9" name="Straight Connector 268">
          <a:extLst>
            <a:ext uri="{FF2B5EF4-FFF2-40B4-BE49-F238E27FC236}">
              <a16:creationId xmlns:a16="http://schemas.microsoft.com/office/drawing/2014/main" id="{00000000-0008-0000-1100-00000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70" name="Straight Connector 269">
          <a:extLst>
            <a:ext uri="{FF2B5EF4-FFF2-40B4-BE49-F238E27FC236}">
              <a16:creationId xmlns:a16="http://schemas.microsoft.com/office/drawing/2014/main" id="{00000000-0008-0000-1100-00000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1" name="Straight Connector 270">
          <a:extLst>
            <a:ext uri="{FF2B5EF4-FFF2-40B4-BE49-F238E27FC236}">
              <a16:creationId xmlns:a16="http://schemas.microsoft.com/office/drawing/2014/main" id="{00000000-0008-0000-1100-00000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72" name="Straight Connector 271">
          <a:extLst>
            <a:ext uri="{FF2B5EF4-FFF2-40B4-BE49-F238E27FC236}">
              <a16:creationId xmlns:a16="http://schemas.microsoft.com/office/drawing/2014/main" id="{00000000-0008-0000-1100-00001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73" name="Straight Connector 272">
          <a:extLst>
            <a:ext uri="{FF2B5EF4-FFF2-40B4-BE49-F238E27FC236}">
              <a16:creationId xmlns:a16="http://schemas.microsoft.com/office/drawing/2014/main" id="{00000000-0008-0000-1100-00001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74" name="Straight Connector 273">
          <a:extLst>
            <a:ext uri="{FF2B5EF4-FFF2-40B4-BE49-F238E27FC236}">
              <a16:creationId xmlns:a16="http://schemas.microsoft.com/office/drawing/2014/main" id="{00000000-0008-0000-1100-000012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75" name="Straight Connector 274">
          <a:extLst>
            <a:ext uri="{FF2B5EF4-FFF2-40B4-BE49-F238E27FC236}">
              <a16:creationId xmlns:a16="http://schemas.microsoft.com/office/drawing/2014/main" id="{00000000-0008-0000-1100-000013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76" name="Straight Connector 275">
          <a:extLst>
            <a:ext uri="{FF2B5EF4-FFF2-40B4-BE49-F238E27FC236}">
              <a16:creationId xmlns:a16="http://schemas.microsoft.com/office/drawing/2014/main" id="{00000000-0008-0000-1100-000014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77" name="Straight Connector 276">
          <a:extLst>
            <a:ext uri="{FF2B5EF4-FFF2-40B4-BE49-F238E27FC236}">
              <a16:creationId xmlns:a16="http://schemas.microsoft.com/office/drawing/2014/main" id="{00000000-0008-0000-1100-000015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78" name="Straight Connector 277">
          <a:extLst>
            <a:ext uri="{FF2B5EF4-FFF2-40B4-BE49-F238E27FC236}">
              <a16:creationId xmlns:a16="http://schemas.microsoft.com/office/drawing/2014/main" id="{00000000-0008-0000-1100-000016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79" name="Straight Connector 278">
          <a:extLst>
            <a:ext uri="{FF2B5EF4-FFF2-40B4-BE49-F238E27FC236}">
              <a16:creationId xmlns:a16="http://schemas.microsoft.com/office/drawing/2014/main" id="{00000000-0008-0000-1100-000017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80" name="Straight Connector 279">
          <a:extLst>
            <a:ext uri="{FF2B5EF4-FFF2-40B4-BE49-F238E27FC236}">
              <a16:creationId xmlns:a16="http://schemas.microsoft.com/office/drawing/2014/main" id="{00000000-0008-0000-1100-000018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81" name="Straight Connector 280">
          <a:extLst>
            <a:ext uri="{FF2B5EF4-FFF2-40B4-BE49-F238E27FC236}">
              <a16:creationId xmlns:a16="http://schemas.microsoft.com/office/drawing/2014/main" id="{00000000-0008-0000-1100-000019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82" name="Straight Connector 281">
          <a:extLst>
            <a:ext uri="{FF2B5EF4-FFF2-40B4-BE49-F238E27FC236}">
              <a16:creationId xmlns:a16="http://schemas.microsoft.com/office/drawing/2014/main" id="{00000000-0008-0000-1100-00001A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83" name="Straight Connector 282">
          <a:extLst>
            <a:ext uri="{FF2B5EF4-FFF2-40B4-BE49-F238E27FC236}">
              <a16:creationId xmlns:a16="http://schemas.microsoft.com/office/drawing/2014/main" id="{00000000-0008-0000-1100-00001B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84" name="Straight Connector 283">
          <a:extLst>
            <a:ext uri="{FF2B5EF4-FFF2-40B4-BE49-F238E27FC236}">
              <a16:creationId xmlns:a16="http://schemas.microsoft.com/office/drawing/2014/main" id="{00000000-0008-0000-1100-00001C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85" name="Straight Connector 284">
          <a:extLst>
            <a:ext uri="{FF2B5EF4-FFF2-40B4-BE49-F238E27FC236}">
              <a16:creationId xmlns:a16="http://schemas.microsoft.com/office/drawing/2014/main" id="{00000000-0008-0000-1100-00001D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86" name="Straight Connector 285">
          <a:extLst>
            <a:ext uri="{FF2B5EF4-FFF2-40B4-BE49-F238E27FC236}">
              <a16:creationId xmlns:a16="http://schemas.microsoft.com/office/drawing/2014/main" id="{00000000-0008-0000-1100-00001E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87" name="Straight Connector 286">
          <a:extLst>
            <a:ext uri="{FF2B5EF4-FFF2-40B4-BE49-F238E27FC236}">
              <a16:creationId xmlns:a16="http://schemas.microsoft.com/office/drawing/2014/main" id="{00000000-0008-0000-1100-00001F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88" name="Straight Connector 287">
          <a:extLst>
            <a:ext uri="{FF2B5EF4-FFF2-40B4-BE49-F238E27FC236}">
              <a16:creationId xmlns:a16="http://schemas.microsoft.com/office/drawing/2014/main" id="{00000000-0008-0000-1100-000020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89" name="Straight Connector 288">
          <a:extLst>
            <a:ext uri="{FF2B5EF4-FFF2-40B4-BE49-F238E27FC236}">
              <a16:creationId xmlns:a16="http://schemas.microsoft.com/office/drawing/2014/main" id="{00000000-0008-0000-1100-000021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0" name="Straight Connector 289">
          <a:extLst>
            <a:ext uri="{FF2B5EF4-FFF2-40B4-BE49-F238E27FC236}">
              <a16:creationId xmlns:a16="http://schemas.microsoft.com/office/drawing/2014/main" id="{00000000-0008-0000-1100-000022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1" name="Straight Connector 290">
          <a:extLst>
            <a:ext uri="{FF2B5EF4-FFF2-40B4-BE49-F238E27FC236}">
              <a16:creationId xmlns:a16="http://schemas.microsoft.com/office/drawing/2014/main" id="{00000000-0008-0000-1100-000023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2" name="Straight Connector 291">
          <a:extLst>
            <a:ext uri="{FF2B5EF4-FFF2-40B4-BE49-F238E27FC236}">
              <a16:creationId xmlns:a16="http://schemas.microsoft.com/office/drawing/2014/main" id="{00000000-0008-0000-1100-000024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93" name="Straight Connector 292">
          <a:extLst>
            <a:ext uri="{FF2B5EF4-FFF2-40B4-BE49-F238E27FC236}">
              <a16:creationId xmlns:a16="http://schemas.microsoft.com/office/drawing/2014/main" id="{00000000-0008-0000-1100-000025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4" name="Straight Connector 293">
          <a:extLst>
            <a:ext uri="{FF2B5EF4-FFF2-40B4-BE49-F238E27FC236}">
              <a16:creationId xmlns:a16="http://schemas.microsoft.com/office/drawing/2014/main" id="{00000000-0008-0000-1100-00002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5" name="Straight Connector 294">
          <a:extLst>
            <a:ext uri="{FF2B5EF4-FFF2-40B4-BE49-F238E27FC236}">
              <a16:creationId xmlns:a16="http://schemas.microsoft.com/office/drawing/2014/main" id="{00000000-0008-0000-1100-00002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6" name="Straight Connector 295">
          <a:extLst>
            <a:ext uri="{FF2B5EF4-FFF2-40B4-BE49-F238E27FC236}">
              <a16:creationId xmlns:a16="http://schemas.microsoft.com/office/drawing/2014/main" id="{00000000-0008-0000-1100-00002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7" name="Straight Connector 296">
          <a:extLst>
            <a:ext uri="{FF2B5EF4-FFF2-40B4-BE49-F238E27FC236}">
              <a16:creationId xmlns:a16="http://schemas.microsoft.com/office/drawing/2014/main" id="{00000000-0008-0000-1100-00002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8" name="Straight Connector 297">
          <a:extLst>
            <a:ext uri="{FF2B5EF4-FFF2-40B4-BE49-F238E27FC236}">
              <a16:creationId xmlns:a16="http://schemas.microsoft.com/office/drawing/2014/main" id="{00000000-0008-0000-1100-00002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9" name="Straight Connector 298">
          <a:extLst>
            <a:ext uri="{FF2B5EF4-FFF2-40B4-BE49-F238E27FC236}">
              <a16:creationId xmlns:a16="http://schemas.microsoft.com/office/drawing/2014/main" id="{00000000-0008-0000-1100-00002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0" name="Straight Connector 299">
          <a:extLst>
            <a:ext uri="{FF2B5EF4-FFF2-40B4-BE49-F238E27FC236}">
              <a16:creationId xmlns:a16="http://schemas.microsoft.com/office/drawing/2014/main" id="{00000000-0008-0000-1100-00002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1" name="Straight Connector 300">
          <a:extLst>
            <a:ext uri="{FF2B5EF4-FFF2-40B4-BE49-F238E27FC236}">
              <a16:creationId xmlns:a16="http://schemas.microsoft.com/office/drawing/2014/main" id="{00000000-0008-0000-1100-00002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2" name="Straight Connector 301">
          <a:extLst>
            <a:ext uri="{FF2B5EF4-FFF2-40B4-BE49-F238E27FC236}">
              <a16:creationId xmlns:a16="http://schemas.microsoft.com/office/drawing/2014/main" id="{00000000-0008-0000-1100-00002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3" name="Straight Connector 302">
          <a:extLst>
            <a:ext uri="{FF2B5EF4-FFF2-40B4-BE49-F238E27FC236}">
              <a16:creationId xmlns:a16="http://schemas.microsoft.com/office/drawing/2014/main" id="{00000000-0008-0000-1100-00002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4" name="Straight Connector 303">
          <a:extLst>
            <a:ext uri="{FF2B5EF4-FFF2-40B4-BE49-F238E27FC236}">
              <a16:creationId xmlns:a16="http://schemas.microsoft.com/office/drawing/2014/main" id="{00000000-0008-0000-1100-00003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5" name="Straight Connector 304">
          <a:extLst>
            <a:ext uri="{FF2B5EF4-FFF2-40B4-BE49-F238E27FC236}">
              <a16:creationId xmlns:a16="http://schemas.microsoft.com/office/drawing/2014/main" id="{00000000-0008-0000-1100-00003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6" name="Straight Connector 305">
          <a:extLst>
            <a:ext uri="{FF2B5EF4-FFF2-40B4-BE49-F238E27FC236}">
              <a16:creationId xmlns:a16="http://schemas.microsoft.com/office/drawing/2014/main" id="{00000000-0008-0000-1100-00003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7" name="Straight Connector 306">
          <a:extLst>
            <a:ext uri="{FF2B5EF4-FFF2-40B4-BE49-F238E27FC236}">
              <a16:creationId xmlns:a16="http://schemas.microsoft.com/office/drawing/2014/main" id="{00000000-0008-0000-1100-00003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8" name="Straight Connector 307">
          <a:extLst>
            <a:ext uri="{FF2B5EF4-FFF2-40B4-BE49-F238E27FC236}">
              <a16:creationId xmlns:a16="http://schemas.microsoft.com/office/drawing/2014/main" id="{00000000-0008-0000-1100-00003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9" name="Straight Connector 308">
          <a:extLst>
            <a:ext uri="{FF2B5EF4-FFF2-40B4-BE49-F238E27FC236}">
              <a16:creationId xmlns:a16="http://schemas.microsoft.com/office/drawing/2014/main" id="{00000000-0008-0000-1100-00003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0" name="Straight Connector 309">
          <a:extLst>
            <a:ext uri="{FF2B5EF4-FFF2-40B4-BE49-F238E27FC236}">
              <a16:creationId xmlns:a16="http://schemas.microsoft.com/office/drawing/2014/main" id="{00000000-0008-0000-1100-00003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1" name="Straight Connector 310">
          <a:extLst>
            <a:ext uri="{FF2B5EF4-FFF2-40B4-BE49-F238E27FC236}">
              <a16:creationId xmlns:a16="http://schemas.microsoft.com/office/drawing/2014/main" id="{00000000-0008-0000-1100-00003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2" name="Straight Connector 311">
          <a:extLst>
            <a:ext uri="{FF2B5EF4-FFF2-40B4-BE49-F238E27FC236}">
              <a16:creationId xmlns:a16="http://schemas.microsoft.com/office/drawing/2014/main" id="{00000000-0008-0000-1100-00003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3" name="Straight Connector 312">
          <a:extLst>
            <a:ext uri="{FF2B5EF4-FFF2-40B4-BE49-F238E27FC236}">
              <a16:creationId xmlns:a16="http://schemas.microsoft.com/office/drawing/2014/main" id="{00000000-0008-0000-1100-00003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4" name="Straight Connector 313">
          <a:extLst>
            <a:ext uri="{FF2B5EF4-FFF2-40B4-BE49-F238E27FC236}">
              <a16:creationId xmlns:a16="http://schemas.microsoft.com/office/drawing/2014/main" id="{00000000-0008-0000-1100-00003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5" name="Straight Connector 314">
          <a:extLst>
            <a:ext uri="{FF2B5EF4-FFF2-40B4-BE49-F238E27FC236}">
              <a16:creationId xmlns:a16="http://schemas.microsoft.com/office/drawing/2014/main" id="{00000000-0008-0000-1100-00003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6" name="Straight Connector 315">
          <a:extLst>
            <a:ext uri="{FF2B5EF4-FFF2-40B4-BE49-F238E27FC236}">
              <a16:creationId xmlns:a16="http://schemas.microsoft.com/office/drawing/2014/main" id="{00000000-0008-0000-1100-00003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7" name="Straight Connector 316">
          <a:extLst>
            <a:ext uri="{FF2B5EF4-FFF2-40B4-BE49-F238E27FC236}">
              <a16:creationId xmlns:a16="http://schemas.microsoft.com/office/drawing/2014/main" id="{00000000-0008-0000-1100-00003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8" name="Straight Connector 317">
          <a:extLst>
            <a:ext uri="{FF2B5EF4-FFF2-40B4-BE49-F238E27FC236}">
              <a16:creationId xmlns:a16="http://schemas.microsoft.com/office/drawing/2014/main" id="{00000000-0008-0000-1100-00003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9" name="Straight Connector 318">
          <a:extLst>
            <a:ext uri="{FF2B5EF4-FFF2-40B4-BE49-F238E27FC236}">
              <a16:creationId xmlns:a16="http://schemas.microsoft.com/office/drawing/2014/main" id="{00000000-0008-0000-1100-00003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0" name="Straight Connector 319">
          <a:extLst>
            <a:ext uri="{FF2B5EF4-FFF2-40B4-BE49-F238E27FC236}">
              <a16:creationId xmlns:a16="http://schemas.microsoft.com/office/drawing/2014/main" id="{00000000-0008-0000-1100-00004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21" name="Straight Connector 320">
          <a:extLst>
            <a:ext uri="{FF2B5EF4-FFF2-40B4-BE49-F238E27FC236}">
              <a16:creationId xmlns:a16="http://schemas.microsoft.com/office/drawing/2014/main" id="{00000000-0008-0000-1100-00004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22" name="Straight Connector 321">
          <a:extLst>
            <a:ext uri="{FF2B5EF4-FFF2-40B4-BE49-F238E27FC236}">
              <a16:creationId xmlns:a16="http://schemas.microsoft.com/office/drawing/2014/main" id="{00000000-0008-0000-1100-000042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23" name="Straight Connector 322">
          <a:extLst>
            <a:ext uri="{FF2B5EF4-FFF2-40B4-BE49-F238E27FC236}">
              <a16:creationId xmlns:a16="http://schemas.microsoft.com/office/drawing/2014/main" id="{00000000-0008-0000-1100-000043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24" name="Straight Connector 323">
          <a:extLst>
            <a:ext uri="{FF2B5EF4-FFF2-40B4-BE49-F238E27FC236}">
              <a16:creationId xmlns:a16="http://schemas.microsoft.com/office/drawing/2014/main" id="{00000000-0008-0000-1100-000044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25" name="Straight Connector 324">
          <a:extLst>
            <a:ext uri="{FF2B5EF4-FFF2-40B4-BE49-F238E27FC236}">
              <a16:creationId xmlns:a16="http://schemas.microsoft.com/office/drawing/2014/main" id="{00000000-0008-0000-1100-000045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26" name="Straight Connector 325">
          <a:extLst>
            <a:ext uri="{FF2B5EF4-FFF2-40B4-BE49-F238E27FC236}">
              <a16:creationId xmlns:a16="http://schemas.microsoft.com/office/drawing/2014/main" id="{00000000-0008-0000-1100-000046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27" name="Straight Connector 326">
          <a:extLst>
            <a:ext uri="{FF2B5EF4-FFF2-40B4-BE49-F238E27FC236}">
              <a16:creationId xmlns:a16="http://schemas.microsoft.com/office/drawing/2014/main" id="{00000000-0008-0000-1100-000047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28" name="Straight Connector 327">
          <a:extLst>
            <a:ext uri="{FF2B5EF4-FFF2-40B4-BE49-F238E27FC236}">
              <a16:creationId xmlns:a16="http://schemas.microsoft.com/office/drawing/2014/main" id="{00000000-0008-0000-1100-000048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29" name="Straight Connector 328">
          <a:extLst>
            <a:ext uri="{FF2B5EF4-FFF2-40B4-BE49-F238E27FC236}">
              <a16:creationId xmlns:a16="http://schemas.microsoft.com/office/drawing/2014/main" id="{00000000-0008-0000-1100-000049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30" name="Straight Connector 329">
          <a:extLst>
            <a:ext uri="{FF2B5EF4-FFF2-40B4-BE49-F238E27FC236}">
              <a16:creationId xmlns:a16="http://schemas.microsoft.com/office/drawing/2014/main" id="{00000000-0008-0000-1100-00004A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31" name="Straight Connector 330">
          <a:extLst>
            <a:ext uri="{FF2B5EF4-FFF2-40B4-BE49-F238E27FC236}">
              <a16:creationId xmlns:a16="http://schemas.microsoft.com/office/drawing/2014/main" id="{00000000-0008-0000-1100-00004B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32" name="Straight Connector 331">
          <a:extLst>
            <a:ext uri="{FF2B5EF4-FFF2-40B4-BE49-F238E27FC236}">
              <a16:creationId xmlns:a16="http://schemas.microsoft.com/office/drawing/2014/main" id="{00000000-0008-0000-1100-00004C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3" name="Straight Connector 332">
          <a:extLst>
            <a:ext uri="{FF2B5EF4-FFF2-40B4-BE49-F238E27FC236}">
              <a16:creationId xmlns:a16="http://schemas.microsoft.com/office/drawing/2014/main" id="{00000000-0008-0000-1100-00004D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4" name="Straight Connector 333">
          <a:extLst>
            <a:ext uri="{FF2B5EF4-FFF2-40B4-BE49-F238E27FC236}">
              <a16:creationId xmlns:a16="http://schemas.microsoft.com/office/drawing/2014/main" id="{00000000-0008-0000-1100-00004E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35" name="Straight Connector 334">
          <a:extLst>
            <a:ext uri="{FF2B5EF4-FFF2-40B4-BE49-F238E27FC236}">
              <a16:creationId xmlns:a16="http://schemas.microsoft.com/office/drawing/2014/main" id="{00000000-0008-0000-1100-00004F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6" name="Straight Connector 335">
          <a:extLst>
            <a:ext uri="{FF2B5EF4-FFF2-40B4-BE49-F238E27FC236}">
              <a16:creationId xmlns:a16="http://schemas.microsoft.com/office/drawing/2014/main" id="{00000000-0008-0000-1100-000050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37" name="Straight Connector 336">
          <a:extLst>
            <a:ext uri="{FF2B5EF4-FFF2-40B4-BE49-F238E27FC236}">
              <a16:creationId xmlns:a16="http://schemas.microsoft.com/office/drawing/2014/main" id="{00000000-0008-0000-1100-000051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8" name="Straight Connector 337">
          <a:extLst>
            <a:ext uri="{FF2B5EF4-FFF2-40B4-BE49-F238E27FC236}">
              <a16:creationId xmlns:a16="http://schemas.microsoft.com/office/drawing/2014/main" id="{00000000-0008-0000-1100-00005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9" name="Straight Connector 338">
          <a:extLst>
            <a:ext uri="{FF2B5EF4-FFF2-40B4-BE49-F238E27FC236}">
              <a16:creationId xmlns:a16="http://schemas.microsoft.com/office/drawing/2014/main" id="{00000000-0008-0000-1100-00005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0" name="Straight Connector 339">
          <a:extLst>
            <a:ext uri="{FF2B5EF4-FFF2-40B4-BE49-F238E27FC236}">
              <a16:creationId xmlns:a16="http://schemas.microsoft.com/office/drawing/2014/main" id="{00000000-0008-0000-1100-00005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1" name="Straight Connector 340">
          <a:extLst>
            <a:ext uri="{FF2B5EF4-FFF2-40B4-BE49-F238E27FC236}">
              <a16:creationId xmlns:a16="http://schemas.microsoft.com/office/drawing/2014/main" id="{00000000-0008-0000-1100-00005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2" name="Straight Connector 341">
          <a:extLst>
            <a:ext uri="{FF2B5EF4-FFF2-40B4-BE49-F238E27FC236}">
              <a16:creationId xmlns:a16="http://schemas.microsoft.com/office/drawing/2014/main" id="{00000000-0008-0000-1100-00005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43" name="Straight Connector 342">
          <a:extLst>
            <a:ext uri="{FF2B5EF4-FFF2-40B4-BE49-F238E27FC236}">
              <a16:creationId xmlns:a16="http://schemas.microsoft.com/office/drawing/2014/main" id="{00000000-0008-0000-1100-00005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4" name="Straight Connector 343">
          <a:extLst>
            <a:ext uri="{FF2B5EF4-FFF2-40B4-BE49-F238E27FC236}">
              <a16:creationId xmlns:a16="http://schemas.microsoft.com/office/drawing/2014/main" id="{00000000-0008-0000-1100-00005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5" name="Straight Connector 344">
          <a:extLst>
            <a:ext uri="{FF2B5EF4-FFF2-40B4-BE49-F238E27FC236}">
              <a16:creationId xmlns:a16="http://schemas.microsoft.com/office/drawing/2014/main" id="{00000000-0008-0000-1100-00005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46" name="Straight Connector 345">
          <a:extLst>
            <a:ext uri="{FF2B5EF4-FFF2-40B4-BE49-F238E27FC236}">
              <a16:creationId xmlns:a16="http://schemas.microsoft.com/office/drawing/2014/main" id="{00000000-0008-0000-1100-00005A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47" name="Straight Connector 346">
          <a:extLst>
            <a:ext uri="{FF2B5EF4-FFF2-40B4-BE49-F238E27FC236}">
              <a16:creationId xmlns:a16="http://schemas.microsoft.com/office/drawing/2014/main" id="{00000000-0008-0000-1100-00005B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48" name="Straight Connector 347">
          <a:extLst>
            <a:ext uri="{FF2B5EF4-FFF2-40B4-BE49-F238E27FC236}">
              <a16:creationId xmlns:a16="http://schemas.microsoft.com/office/drawing/2014/main" id="{00000000-0008-0000-1100-00005C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49" name="Straight Connector 348">
          <a:extLst>
            <a:ext uri="{FF2B5EF4-FFF2-40B4-BE49-F238E27FC236}">
              <a16:creationId xmlns:a16="http://schemas.microsoft.com/office/drawing/2014/main" id="{00000000-0008-0000-1100-00005D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50" name="Straight Connector 349">
          <a:extLst>
            <a:ext uri="{FF2B5EF4-FFF2-40B4-BE49-F238E27FC236}">
              <a16:creationId xmlns:a16="http://schemas.microsoft.com/office/drawing/2014/main" id="{00000000-0008-0000-1100-00005E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51" name="Straight Connector 350">
          <a:extLst>
            <a:ext uri="{FF2B5EF4-FFF2-40B4-BE49-F238E27FC236}">
              <a16:creationId xmlns:a16="http://schemas.microsoft.com/office/drawing/2014/main" id="{00000000-0008-0000-1100-00005F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52" name="Straight Connector 351">
          <a:extLst>
            <a:ext uri="{FF2B5EF4-FFF2-40B4-BE49-F238E27FC236}">
              <a16:creationId xmlns:a16="http://schemas.microsoft.com/office/drawing/2014/main" id="{00000000-0008-0000-1100-000060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53" name="Straight Connector 352">
          <a:extLst>
            <a:ext uri="{FF2B5EF4-FFF2-40B4-BE49-F238E27FC236}">
              <a16:creationId xmlns:a16="http://schemas.microsoft.com/office/drawing/2014/main" id="{00000000-0008-0000-1100-000061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54" name="Straight Connector 353">
          <a:extLst>
            <a:ext uri="{FF2B5EF4-FFF2-40B4-BE49-F238E27FC236}">
              <a16:creationId xmlns:a16="http://schemas.microsoft.com/office/drawing/2014/main" id="{00000000-0008-0000-1100-000062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55" name="Straight Connector 354">
          <a:extLst>
            <a:ext uri="{FF2B5EF4-FFF2-40B4-BE49-F238E27FC236}">
              <a16:creationId xmlns:a16="http://schemas.microsoft.com/office/drawing/2014/main" id="{00000000-0008-0000-1100-000063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56" name="Straight Connector 355">
          <a:extLst>
            <a:ext uri="{FF2B5EF4-FFF2-40B4-BE49-F238E27FC236}">
              <a16:creationId xmlns:a16="http://schemas.microsoft.com/office/drawing/2014/main" id="{00000000-0008-0000-1100-000064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57" name="Straight Connector 356">
          <a:extLst>
            <a:ext uri="{FF2B5EF4-FFF2-40B4-BE49-F238E27FC236}">
              <a16:creationId xmlns:a16="http://schemas.microsoft.com/office/drawing/2014/main" id="{00000000-0008-0000-1100-000065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58" name="Straight Connector 357">
          <a:extLst>
            <a:ext uri="{FF2B5EF4-FFF2-40B4-BE49-F238E27FC236}">
              <a16:creationId xmlns:a16="http://schemas.microsoft.com/office/drawing/2014/main" id="{00000000-0008-0000-1100-000066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59" name="Straight Connector 358">
          <a:extLst>
            <a:ext uri="{FF2B5EF4-FFF2-40B4-BE49-F238E27FC236}">
              <a16:creationId xmlns:a16="http://schemas.microsoft.com/office/drawing/2014/main" id="{00000000-0008-0000-1100-000067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60" name="Straight Connector 359">
          <a:extLst>
            <a:ext uri="{FF2B5EF4-FFF2-40B4-BE49-F238E27FC236}">
              <a16:creationId xmlns:a16="http://schemas.microsoft.com/office/drawing/2014/main" id="{00000000-0008-0000-1100-000068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1" name="Straight Connector 360">
          <a:extLst>
            <a:ext uri="{FF2B5EF4-FFF2-40B4-BE49-F238E27FC236}">
              <a16:creationId xmlns:a16="http://schemas.microsoft.com/office/drawing/2014/main" id="{00000000-0008-0000-1100-000069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2" name="Straight Connector 361">
          <a:extLst>
            <a:ext uri="{FF2B5EF4-FFF2-40B4-BE49-F238E27FC236}">
              <a16:creationId xmlns:a16="http://schemas.microsoft.com/office/drawing/2014/main" id="{00000000-0008-0000-1100-00006A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3" name="Straight Connector 362">
          <a:extLst>
            <a:ext uri="{FF2B5EF4-FFF2-40B4-BE49-F238E27FC236}">
              <a16:creationId xmlns:a16="http://schemas.microsoft.com/office/drawing/2014/main" id="{00000000-0008-0000-1100-00006B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4" name="Straight Connector 363">
          <a:extLst>
            <a:ext uri="{FF2B5EF4-FFF2-40B4-BE49-F238E27FC236}">
              <a16:creationId xmlns:a16="http://schemas.microsoft.com/office/drawing/2014/main" id="{00000000-0008-0000-1100-00006C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65" name="Straight Connector 364">
          <a:extLst>
            <a:ext uri="{FF2B5EF4-FFF2-40B4-BE49-F238E27FC236}">
              <a16:creationId xmlns:a16="http://schemas.microsoft.com/office/drawing/2014/main" id="{00000000-0008-0000-1100-00006D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6" name="Straight Connector 365">
          <a:extLst>
            <a:ext uri="{FF2B5EF4-FFF2-40B4-BE49-F238E27FC236}">
              <a16:creationId xmlns:a16="http://schemas.microsoft.com/office/drawing/2014/main" id="{00000000-0008-0000-1100-00006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7" name="Straight Connector 366">
          <a:extLst>
            <a:ext uri="{FF2B5EF4-FFF2-40B4-BE49-F238E27FC236}">
              <a16:creationId xmlns:a16="http://schemas.microsoft.com/office/drawing/2014/main" id="{00000000-0008-0000-1100-00006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8" name="Straight Connector 367">
          <a:extLst>
            <a:ext uri="{FF2B5EF4-FFF2-40B4-BE49-F238E27FC236}">
              <a16:creationId xmlns:a16="http://schemas.microsoft.com/office/drawing/2014/main" id="{00000000-0008-0000-1100-00007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9" name="Straight Connector 368">
          <a:extLst>
            <a:ext uri="{FF2B5EF4-FFF2-40B4-BE49-F238E27FC236}">
              <a16:creationId xmlns:a16="http://schemas.microsoft.com/office/drawing/2014/main" id="{00000000-0008-0000-1100-00007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70" name="Straight Connector 369">
          <a:extLst>
            <a:ext uri="{FF2B5EF4-FFF2-40B4-BE49-F238E27FC236}">
              <a16:creationId xmlns:a16="http://schemas.microsoft.com/office/drawing/2014/main" id="{00000000-0008-0000-1100-00007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71" name="Straight Connector 370">
          <a:extLst>
            <a:ext uri="{FF2B5EF4-FFF2-40B4-BE49-F238E27FC236}">
              <a16:creationId xmlns:a16="http://schemas.microsoft.com/office/drawing/2014/main" id="{00000000-0008-0000-1100-00007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72" name="Straight Connector 371">
          <a:extLst>
            <a:ext uri="{FF2B5EF4-FFF2-40B4-BE49-F238E27FC236}">
              <a16:creationId xmlns:a16="http://schemas.microsoft.com/office/drawing/2014/main" id="{00000000-0008-0000-1100-00007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3" name="Straight Connector 372">
          <a:extLst>
            <a:ext uri="{FF2B5EF4-FFF2-40B4-BE49-F238E27FC236}">
              <a16:creationId xmlns:a16="http://schemas.microsoft.com/office/drawing/2014/main" id="{00000000-0008-0000-1100-00007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74" name="Straight Connector 373">
          <a:extLst>
            <a:ext uri="{FF2B5EF4-FFF2-40B4-BE49-F238E27FC236}">
              <a16:creationId xmlns:a16="http://schemas.microsoft.com/office/drawing/2014/main" id="{00000000-0008-0000-1100-000076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75" name="Straight Connector 374">
          <a:extLst>
            <a:ext uri="{FF2B5EF4-FFF2-40B4-BE49-F238E27FC236}">
              <a16:creationId xmlns:a16="http://schemas.microsoft.com/office/drawing/2014/main" id="{00000000-0008-0000-1100-000077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76" name="Straight Connector 375">
          <a:extLst>
            <a:ext uri="{FF2B5EF4-FFF2-40B4-BE49-F238E27FC236}">
              <a16:creationId xmlns:a16="http://schemas.microsoft.com/office/drawing/2014/main" id="{00000000-0008-0000-1100-000078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77" name="Straight Connector 376">
          <a:extLst>
            <a:ext uri="{FF2B5EF4-FFF2-40B4-BE49-F238E27FC236}">
              <a16:creationId xmlns:a16="http://schemas.microsoft.com/office/drawing/2014/main" id="{00000000-0008-0000-1100-000079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78" name="Straight Connector 377">
          <a:extLst>
            <a:ext uri="{FF2B5EF4-FFF2-40B4-BE49-F238E27FC236}">
              <a16:creationId xmlns:a16="http://schemas.microsoft.com/office/drawing/2014/main" id="{00000000-0008-0000-1100-00007A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79" name="Straight Connector 378">
          <a:extLst>
            <a:ext uri="{FF2B5EF4-FFF2-40B4-BE49-F238E27FC236}">
              <a16:creationId xmlns:a16="http://schemas.microsoft.com/office/drawing/2014/main" id="{00000000-0008-0000-1100-00007B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80" name="Straight Connector 379">
          <a:extLst>
            <a:ext uri="{FF2B5EF4-FFF2-40B4-BE49-F238E27FC236}">
              <a16:creationId xmlns:a16="http://schemas.microsoft.com/office/drawing/2014/main" id="{00000000-0008-0000-1100-00007C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81" name="Straight Connector 380">
          <a:extLst>
            <a:ext uri="{FF2B5EF4-FFF2-40B4-BE49-F238E27FC236}">
              <a16:creationId xmlns:a16="http://schemas.microsoft.com/office/drawing/2014/main" id="{00000000-0008-0000-1100-00007D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82" name="Straight Connector 381">
          <a:extLst>
            <a:ext uri="{FF2B5EF4-FFF2-40B4-BE49-F238E27FC236}">
              <a16:creationId xmlns:a16="http://schemas.microsoft.com/office/drawing/2014/main" id="{00000000-0008-0000-1100-00007E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83" name="Straight Connector 382">
          <a:extLst>
            <a:ext uri="{FF2B5EF4-FFF2-40B4-BE49-F238E27FC236}">
              <a16:creationId xmlns:a16="http://schemas.microsoft.com/office/drawing/2014/main" id="{00000000-0008-0000-1100-00007F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84" name="Straight Connector 383">
          <a:extLst>
            <a:ext uri="{FF2B5EF4-FFF2-40B4-BE49-F238E27FC236}">
              <a16:creationId xmlns:a16="http://schemas.microsoft.com/office/drawing/2014/main" id="{00000000-0008-0000-1100-000080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85" name="Straight Connector 384">
          <a:extLst>
            <a:ext uri="{FF2B5EF4-FFF2-40B4-BE49-F238E27FC236}">
              <a16:creationId xmlns:a16="http://schemas.microsoft.com/office/drawing/2014/main" id="{00000000-0008-0000-1100-000081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86" name="Straight Connector 385">
          <a:extLst>
            <a:ext uri="{FF2B5EF4-FFF2-40B4-BE49-F238E27FC236}">
              <a16:creationId xmlns:a16="http://schemas.microsoft.com/office/drawing/2014/main" id="{00000000-0008-0000-1100-000082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87" name="Straight Connector 386">
          <a:extLst>
            <a:ext uri="{FF2B5EF4-FFF2-40B4-BE49-F238E27FC236}">
              <a16:creationId xmlns:a16="http://schemas.microsoft.com/office/drawing/2014/main" id="{00000000-0008-0000-1100-000083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88" name="Straight Connector 387">
          <a:extLst>
            <a:ext uri="{FF2B5EF4-FFF2-40B4-BE49-F238E27FC236}">
              <a16:creationId xmlns:a16="http://schemas.microsoft.com/office/drawing/2014/main" id="{00000000-0008-0000-1100-000084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9" name="Straight Connector 388">
          <a:extLst>
            <a:ext uri="{FF2B5EF4-FFF2-40B4-BE49-F238E27FC236}">
              <a16:creationId xmlns:a16="http://schemas.microsoft.com/office/drawing/2014/main" id="{00000000-0008-0000-1100-000085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0" name="Straight Connector 389">
          <a:extLst>
            <a:ext uri="{FF2B5EF4-FFF2-40B4-BE49-F238E27FC236}">
              <a16:creationId xmlns:a16="http://schemas.microsoft.com/office/drawing/2014/main" id="{00000000-0008-0000-1100-000086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1" name="Straight Connector 390">
          <a:extLst>
            <a:ext uri="{FF2B5EF4-FFF2-40B4-BE49-F238E27FC236}">
              <a16:creationId xmlns:a16="http://schemas.microsoft.com/office/drawing/2014/main" id="{00000000-0008-0000-1100-000087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2" name="Straight Connector 391">
          <a:extLst>
            <a:ext uri="{FF2B5EF4-FFF2-40B4-BE49-F238E27FC236}">
              <a16:creationId xmlns:a16="http://schemas.microsoft.com/office/drawing/2014/main" id="{00000000-0008-0000-1100-000088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93" name="Straight Connector 392">
          <a:extLst>
            <a:ext uri="{FF2B5EF4-FFF2-40B4-BE49-F238E27FC236}">
              <a16:creationId xmlns:a16="http://schemas.microsoft.com/office/drawing/2014/main" id="{00000000-0008-0000-1100-000089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4" name="Straight Connector 393">
          <a:extLst>
            <a:ext uri="{FF2B5EF4-FFF2-40B4-BE49-F238E27FC236}">
              <a16:creationId xmlns:a16="http://schemas.microsoft.com/office/drawing/2014/main" id="{00000000-0008-0000-1100-00008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5" name="Straight Connector 394">
          <a:extLst>
            <a:ext uri="{FF2B5EF4-FFF2-40B4-BE49-F238E27FC236}">
              <a16:creationId xmlns:a16="http://schemas.microsoft.com/office/drawing/2014/main" id="{00000000-0008-0000-1100-00008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6" name="Straight Connector 395">
          <a:extLst>
            <a:ext uri="{FF2B5EF4-FFF2-40B4-BE49-F238E27FC236}">
              <a16:creationId xmlns:a16="http://schemas.microsoft.com/office/drawing/2014/main" id="{00000000-0008-0000-1100-00008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7" name="Straight Connector 396">
          <a:extLst>
            <a:ext uri="{FF2B5EF4-FFF2-40B4-BE49-F238E27FC236}">
              <a16:creationId xmlns:a16="http://schemas.microsoft.com/office/drawing/2014/main" id="{00000000-0008-0000-1100-00008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8" name="Straight Connector 397">
          <a:extLst>
            <a:ext uri="{FF2B5EF4-FFF2-40B4-BE49-F238E27FC236}">
              <a16:creationId xmlns:a16="http://schemas.microsoft.com/office/drawing/2014/main" id="{00000000-0008-0000-1100-00008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9" name="Straight Connector 398">
          <a:extLst>
            <a:ext uri="{FF2B5EF4-FFF2-40B4-BE49-F238E27FC236}">
              <a16:creationId xmlns:a16="http://schemas.microsoft.com/office/drawing/2014/main" id="{00000000-0008-0000-1100-00008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0" name="Straight Connector 399">
          <a:extLst>
            <a:ext uri="{FF2B5EF4-FFF2-40B4-BE49-F238E27FC236}">
              <a16:creationId xmlns:a16="http://schemas.microsoft.com/office/drawing/2014/main" id="{00000000-0008-0000-1100-00009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01" name="Straight Connector 400">
          <a:extLst>
            <a:ext uri="{FF2B5EF4-FFF2-40B4-BE49-F238E27FC236}">
              <a16:creationId xmlns:a16="http://schemas.microsoft.com/office/drawing/2014/main" id="{00000000-0008-0000-1100-00009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02" name="Straight Connector 401">
          <a:extLst>
            <a:ext uri="{FF2B5EF4-FFF2-40B4-BE49-F238E27FC236}">
              <a16:creationId xmlns:a16="http://schemas.microsoft.com/office/drawing/2014/main" id="{00000000-0008-0000-1100-000092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03" name="Straight Connector 402">
          <a:extLst>
            <a:ext uri="{FF2B5EF4-FFF2-40B4-BE49-F238E27FC236}">
              <a16:creationId xmlns:a16="http://schemas.microsoft.com/office/drawing/2014/main" id="{00000000-0008-0000-1100-000093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04" name="Straight Connector 403">
          <a:extLst>
            <a:ext uri="{FF2B5EF4-FFF2-40B4-BE49-F238E27FC236}">
              <a16:creationId xmlns:a16="http://schemas.microsoft.com/office/drawing/2014/main" id="{00000000-0008-0000-1100-000094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05" name="Straight Connector 404">
          <a:extLst>
            <a:ext uri="{FF2B5EF4-FFF2-40B4-BE49-F238E27FC236}">
              <a16:creationId xmlns:a16="http://schemas.microsoft.com/office/drawing/2014/main" id="{00000000-0008-0000-1100-000095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06" name="Straight Connector 405">
          <a:extLst>
            <a:ext uri="{FF2B5EF4-FFF2-40B4-BE49-F238E27FC236}">
              <a16:creationId xmlns:a16="http://schemas.microsoft.com/office/drawing/2014/main" id="{00000000-0008-0000-1100-000096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07" name="Straight Connector 406">
          <a:extLst>
            <a:ext uri="{FF2B5EF4-FFF2-40B4-BE49-F238E27FC236}">
              <a16:creationId xmlns:a16="http://schemas.microsoft.com/office/drawing/2014/main" id="{00000000-0008-0000-1100-000097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08" name="Straight Connector 407">
          <a:extLst>
            <a:ext uri="{FF2B5EF4-FFF2-40B4-BE49-F238E27FC236}">
              <a16:creationId xmlns:a16="http://schemas.microsoft.com/office/drawing/2014/main" id="{00000000-0008-0000-1100-000098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09" name="Straight Connector 408">
          <a:extLst>
            <a:ext uri="{FF2B5EF4-FFF2-40B4-BE49-F238E27FC236}">
              <a16:creationId xmlns:a16="http://schemas.microsoft.com/office/drawing/2014/main" id="{00000000-0008-0000-1100-000099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410" name="Straight Connector 409">
          <a:extLst>
            <a:ext uri="{FF2B5EF4-FFF2-40B4-BE49-F238E27FC236}">
              <a16:creationId xmlns:a16="http://schemas.microsoft.com/office/drawing/2014/main" id="{00000000-0008-0000-1100-00009A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411" name="Straight Connector 410">
          <a:extLst>
            <a:ext uri="{FF2B5EF4-FFF2-40B4-BE49-F238E27FC236}">
              <a16:creationId xmlns:a16="http://schemas.microsoft.com/office/drawing/2014/main" id="{00000000-0008-0000-1100-00009B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412" name="Straight Connector 411">
          <a:extLst>
            <a:ext uri="{FF2B5EF4-FFF2-40B4-BE49-F238E27FC236}">
              <a16:creationId xmlns:a16="http://schemas.microsoft.com/office/drawing/2014/main" id="{00000000-0008-0000-1100-00009C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413" name="Straight Connector 412">
          <a:extLst>
            <a:ext uri="{FF2B5EF4-FFF2-40B4-BE49-F238E27FC236}">
              <a16:creationId xmlns:a16="http://schemas.microsoft.com/office/drawing/2014/main" id="{00000000-0008-0000-1100-00009D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414" name="Straight Connector 413">
          <a:extLst>
            <a:ext uri="{FF2B5EF4-FFF2-40B4-BE49-F238E27FC236}">
              <a16:creationId xmlns:a16="http://schemas.microsoft.com/office/drawing/2014/main" id="{00000000-0008-0000-1100-00009E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415" name="Straight Connector 414">
          <a:extLst>
            <a:ext uri="{FF2B5EF4-FFF2-40B4-BE49-F238E27FC236}">
              <a16:creationId xmlns:a16="http://schemas.microsoft.com/office/drawing/2014/main" id="{00000000-0008-0000-1100-00009F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416" name="Straight Connector 415">
          <a:extLst>
            <a:ext uri="{FF2B5EF4-FFF2-40B4-BE49-F238E27FC236}">
              <a16:creationId xmlns:a16="http://schemas.microsoft.com/office/drawing/2014/main" id="{00000000-0008-0000-1100-0000A0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17" name="Straight Connector 416">
          <a:extLst>
            <a:ext uri="{FF2B5EF4-FFF2-40B4-BE49-F238E27FC236}">
              <a16:creationId xmlns:a16="http://schemas.microsoft.com/office/drawing/2014/main" id="{00000000-0008-0000-1100-0000A1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18" name="Straight Connector 417">
          <a:extLst>
            <a:ext uri="{FF2B5EF4-FFF2-40B4-BE49-F238E27FC236}">
              <a16:creationId xmlns:a16="http://schemas.microsoft.com/office/drawing/2014/main" id="{00000000-0008-0000-1100-0000A2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19" name="Straight Connector 418">
          <a:extLst>
            <a:ext uri="{FF2B5EF4-FFF2-40B4-BE49-F238E27FC236}">
              <a16:creationId xmlns:a16="http://schemas.microsoft.com/office/drawing/2014/main" id="{00000000-0008-0000-1100-0000A3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0" name="Straight Connector 419">
          <a:extLst>
            <a:ext uri="{FF2B5EF4-FFF2-40B4-BE49-F238E27FC236}">
              <a16:creationId xmlns:a16="http://schemas.microsoft.com/office/drawing/2014/main" id="{00000000-0008-0000-1100-0000A4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421" name="Straight Connector 420">
          <a:extLst>
            <a:ext uri="{FF2B5EF4-FFF2-40B4-BE49-F238E27FC236}">
              <a16:creationId xmlns:a16="http://schemas.microsoft.com/office/drawing/2014/main" id="{00000000-0008-0000-1100-0000A5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2" name="Straight Connector 421">
          <a:extLst>
            <a:ext uri="{FF2B5EF4-FFF2-40B4-BE49-F238E27FC236}">
              <a16:creationId xmlns:a16="http://schemas.microsoft.com/office/drawing/2014/main" id="{00000000-0008-0000-1100-0000A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3" name="Straight Connector 422">
          <a:extLst>
            <a:ext uri="{FF2B5EF4-FFF2-40B4-BE49-F238E27FC236}">
              <a16:creationId xmlns:a16="http://schemas.microsoft.com/office/drawing/2014/main" id="{00000000-0008-0000-1100-0000A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4" name="Straight Connector 423">
          <a:extLst>
            <a:ext uri="{FF2B5EF4-FFF2-40B4-BE49-F238E27FC236}">
              <a16:creationId xmlns:a16="http://schemas.microsoft.com/office/drawing/2014/main" id="{00000000-0008-0000-1100-0000A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5" name="Straight Connector 424">
          <a:extLst>
            <a:ext uri="{FF2B5EF4-FFF2-40B4-BE49-F238E27FC236}">
              <a16:creationId xmlns:a16="http://schemas.microsoft.com/office/drawing/2014/main" id="{00000000-0008-0000-1100-0000A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6" name="Straight Connector 425">
          <a:extLst>
            <a:ext uri="{FF2B5EF4-FFF2-40B4-BE49-F238E27FC236}">
              <a16:creationId xmlns:a16="http://schemas.microsoft.com/office/drawing/2014/main" id="{00000000-0008-0000-1100-0000A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7" name="Straight Connector 426">
          <a:extLst>
            <a:ext uri="{FF2B5EF4-FFF2-40B4-BE49-F238E27FC236}">
              <a16:creationId xmlns:a16="http://schemas.microsoft.com/office/drawing/2014/main" id="{00000000-0008-0000-1100-0000A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8" name="Straight Connector 427">
          <a:extLst>
            <a:ext uri="{FF2B5EF4-FFF2-40B4-BE49-F238E27FC236}">
              <a16:creationId xmlns:a16="http://schemas.microsoft.com/office/drawing/2014/main" id="{00000000-0008-0000-1100-0000A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9" name="Straight Connector 428">
          <a:extLst>
            <a:ext uri="{FF2B5EF4-FFF2-40B4-BE49-F238E27FC236}">
              <a16:creationId xmlns:a16="http://schemas.microsoft.com/office/drawing/2014/main" id="{00000000-0008-0000-1100-0000A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30" name="Straight Connector 429">
          <a:extLst>
            <a:ext uri="{FF2B5EF4-FFF2-40B4-BE49-F238E27FC236}">
              <a16:creationId xmlns:a16="http://schemas.microsoft.com/office/drawing/2014/main" id="{00000000-0008-0000-1100-0000AE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31" name="Straight Connector 430">
          <a:extLst>
            <a:ext uri="{FF2B5EF4-FFF2-40B4-BE49-F238E27FC236}">
              <a16:creationId xmlns:a16="http://schemas.microsoft.com/office/drawing/2014/main" id="{00000000-0008-0000-1100-0000AF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32" name="Straight Connector 431">
          <a:extLst>
            <a:ext uri="{FF2B5EF4-FFF2-40B4-BE49-F238E27FC236}">
              <a16:creationId xmlns:a16="http://schemas.microsoft.com/office/drawing/2014/main" id="{00000000-0008-0000-1100-0000B0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33" name="Straight Connector 432">
          <a:extLst>
            <a:ext uri="{FF2B5EF4-FFF2-40B4-BE49-F238E27FC236}">
              <a16:creationId xmlns:a16="http://schemas.microsoft.com/office/drawing/2014/main" id="{00000000-0008-0000-1100-0000B1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1200-000002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00000000-0008-0000-1200-000003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1200-000004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1200-000005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1200-000006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1200-000007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00000000-0008-0000-1200-000008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1200-000009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1200-00000A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00000000-0008-0000-1200-00000B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1200-00000C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00000000-0008-0000-1200-00000D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1200-00000E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id="{00000000-0008-0000-1200-00000F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00000000-0008-0000-1200-000010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1200-000011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1200-00001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1200-00001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1200-00001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1200-00001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00000000-0008-0000-1200-00001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1200-00001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>
          <a:extLst>
            <a:ext uri="{FF2B5EF4-FFF2-40B4-BE49-F238E27FC236}">
              <a16:creationId xmlns:a16="http://schemas.microsoft.com/office/drawing/2014/main" id="{00000000-0008-0000-1200-00001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id="{00000000-0008-0000-1200-00001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id="{00000000-0008-0000-1200-00001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id="{00000000-0008-0000-1200-00001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id="{00000000-0008-0000-1200-00001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id="{00000000-0008-0000-1200-00001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" name="Straight Connector 29">
          <a:extLst>
            <a:ext uri="{FF2B5EF4-FFF2-40B4-BE49-F238E27FC236}">
              <a16:creationId xmlns:a16="http://schemas.microsoft.com/office/drawing/2014/main" id="{00000000-0008-0000-1200-00001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" name="Straight Connector 30">
          <a:extLst>
            <a:ext uri="{FF2B5EF4-FFF2-40B4-BE49-F238E27FC236}">
              <a16:creationId xmlns:a16="http://schemas.microsoft.com/office/drawing/2014/main" id="{00000000-0008-0000-1200-00001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" name="Straight Connector 31">
          <a:extLst>
            <a:ext uri="{FF2B5EF4-FFF2-40B4-BE49-F238E27FC236}">
              <a16:creationId xmlns:a16="http://schemas.microsoft.com/office/drawing/2014/main" id="{00000000-0008-0000-1200-00002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" name="Straight Connector 32">
          <a:extLst>
            <a:ext uri="{FF2B5EF4-FFF2-40B4-BE49-F238E27FC236}">
              <a16:creationId xmlns:a16="http://schemas.microsoft.com/office/drawing/2014/main" id="{00000000-0008-0000-1200-00002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" name="Straight Connector 33">
          <a:extLst>
            <a:ext uri="{FF2B5EF4-FFF2-40B4-BE49-F238E27FC236}">
              <a16:creationId xmlns:a16="http://schemas.microsoft.com/office/drawing/2014/main" id="{00000000-0008-0000-1200-00002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" name="Straight Connector 34">
          <a:extLst>
            <a:ext uri="{FF2B5EF4-FFF2-40B4-BE49-F238E27FC236}">
              <a16:creationId xmlns:a16="http://schemas.microsoft.com/office/drawing/2014/main" id="{00000000-0008-0000-1200-00002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" name="Straight Connector 35">
          <a:extLst>
            <a:ext uri="{FF2B5EF4-FFF2-40B4-BE49-F238E27FC236}">
              <a16:creationId xmlns:a16="http://schemas.microsoft.com/office/drawing/2014/main" id="{00000000-0008-0000-1200-00002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" name="Straight Connector 36">
          <a:extLst>
            <a:ext uri="{FF2B5EF4-FFF2-40B4-BE49-F238E27FC236}">
              <a16:creationId xmlns:a16="http://schemas.microsoft.com/office/drawing/2014/main" id="{00000000-0008-0000-1200-00002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" name="Straight Connector 37">
          <a:extLst>
            <a:ext uri="{FF2B5EF4-FFF2-40B4-BE49-F238E27FC236}">
              <a16:creationId xmlns:a16="http://schemas.microsoft.com/office/drawing/2014/main" id="{00000000-0008-0000-1200-00002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" name="Straight Connector 38">
          <a:extLst>
            <a:ext uri="{FF2B5EF4-FFF2-40B4-BE49-F238E27FC236}">
              <a16:creationId xmlns:a16="http://schemas.microsoft.com/office/drawing/2014/main" id="{00000000-0008-0000-1200-00002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" name="Straight Connector 39">
          <a:extLst>
            <a:ext uri="{FF2B5EF4-FFF2-40B4-BE49-F238E27FC236}">
              <a16:creationId xmlns:a16="http://schemas.microsoft.com/office/drawing/2014/main" id="{00000000-0008-0000-1200-00002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1" name="Straight Connector 40">
          <a:extLst>
            <a:ext uri="{FF2B5EF4-FFF2-40B4-BE49-F238E27FC236}">
              <a16:creationId xmlns:a16="http://schemas.microsoft.com/office/drawing/2014/main" id="{00000000-0008-0000-1200-00002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" name="Straight Connector 41">
          <a:extLst>
            <a:ext uri="{FF2B5EF4-FFF2-40B4-BE49-F238E27FC236}">
              <a16:creationId xmlns:a16="http://schemas.microsoft.com/office/drawing/2014/main" id="{00000000-0008-0000-1200-00002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3" name="Straight Connector 42">
          <a:extLst>
            <a:ext uri="{FF2B5EF4-FFF2-40B4-BE49-F238E27FC236}">
              <a16:creationId xmlns:a16="http://schemas.microsoft.com/office/drawing/2014/main" id="{00000000-0008-0000-1200-00002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4" name="Straight Connector 43">
          <a:extLst>
            <a:ext uri="{FF2B5EF4-FFF2-40B4-BE49-F238E27FC236}">
              <a16:creationId xmlns:a16="http://schemas.microsoft.com/office/drawing/2014/main" id="{00000000-0008-0000-1200-00002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" name="Straight Connector 44">
          <a:extLst>
            <a:ext uri="{FF2B5EF4-FFF2-40B4-BE49-F238E27FC236}">
              <a16:creationId xmlns:a16="http://schemas.microsoft.com/office/drawing/2014/main" id="{00000000-0008-0000-1200-00002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6" name="Straight Connector 45">
          <a:extLst>
            <a:ext uri="{FF2B5EF4-FFF2-40B4-BE49-F238E27FC236}">
              <a16:creationId xmlns:a16="http://schemas.microsoft.com/office/drawing/2014/main" id="{00000000-0008-0000-1200-00002E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7" name="Straight Connector 46">
          <a:extLst>
            <a:ext uri="{FF2B5EF4-FFF2-40B4-BE49-F238E27FC236}">
              <a16:creationId xmlns:a16="http://schemas.microsoft.com/office/drawing/2014/main" id="{00000000-0008-0000-1200-00002F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8" name="Straight Connector 47">
          <a:extLst>
            <a:ext uri="{FF2B5EF4-FFF2-40B4-BE49-F238E27FC236}">
              <a16:creationId xmlns:a16="http://schemas.microsoft.com/office/drawing/2014/main" id="{00000000-0008-0000-1200-000030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9" name="Straight Connector 48">
          <a:extLst>
            <a:ext uri="{FF2B5EF4-FFF2-40B4-BE49-F238E27FC236}">
              <a16:creationId xmlns:a16="http://schemas.microsoft.com/office/drawing/2014/main" id="{00000000-0008-0000-1200-000031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50" name="Straight Connector 49">
          <a:extLst>
            <a:ext uri="{FF2B5EF4-FFF2-40B4-BE49-F238E27FC236}">
              <a16:creationId xmlns:a16="http://schemas.microsoft.com/office/drawing/2014/main" id="{00000000-0008-0000-1200-000032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51" name="Straight Connector 50">
          <a:extLst>
            <a:ext uri="{FF2B5EF4-FFF2-40B4-BE49-F238E27FC236}">
              <a16:creationId xmlns:a16="http://schemas.microsoft.com/office/drawing/2014/main" id="{00000000-0008-0000-1200-000033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52" name="Straight Connector 51">
          <a:extLst>
            <a:ext uri="{FF2B5EF4-FFF2-40B4-BE49-F238E27FC236}">
              <a16:creationId xmlns:a16="http://schemas.microsoft.com/office/drawing/2014/main" id="{00000000-0008-0000-1200-000034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53" name="Straight Connector 52">
          <a:extLst>
            <a:ext uri="{FF2B5EF4-FFF2-40B4-BE49-F238E27FC236}">
              <a16:creationId xmlns:a16="http://schemas.microsoft.com/office/drawing/2014/main" id="{00000000-0008-0000-1200-000035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54" name="Straight Connector 53">
          <a:extLst>
            <a:ext uri="{FF2B5EF4-FFF2-40B4-BE49-F238E27FC236}">
              <a16:creationId xmlns:a16="http://schemas.microsoft.com/office/drawing/2014/main" id="{00000000-0008-0000-1200-000036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55" name="Straight Connector 54">
          <a:extLst>
            <a:ext uri="{FF2B5EF4-FFF2-40B4-BE49-F238E27FC236}">
              <a16:creationId xmlns:a16="http://schemas.microsoft.com/office/drawing/2014/main" id="{00000000-0008-0000-1200-000037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56" name="Straight Connector 55">
          <a:extLst>
            <a:ext uri="{FF2B5EF4-FFF2-40B4-BE49-F238E27FC236}">
              <a16:creationId xmlns:a16="http://schemas.microsoft.com/office/drawing/2014/main" id="{00000000-0008-0000-1200-000038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57" name="Straight Connector 56">
          <a:extLst>
            <a:ext uri="{FF2B5EF4-FFF2-40B4-BE49-F238E27FC236}">
              <a16:creationId xmlns:a16="http://schemas.microsoft.com/office/drawing/2014/main" id="{00000000-0008-0000-1200-000039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58" name="Straight Connector 57">
          <a:extLst>
            <a:ext uri="{FF2B5EF4-FFF2-40B4-BE49-F238E27FC236}">
              <a16:creationId xmlns:a16="http://schemas.microsoft.com/office/drawing/2014/main" id="{00000000-0008-0000-1200-00003A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59" name="Straight Connector 58">
          <a:extLst>
            <a:ext uri="{FF2B5EF4-FFF2-40B4-BE49-F238E27FC236}">
              <a16:creationId xmlns:a16="http://schemas.microsoft.com/office/drawing/2014/main" id="{00000000-0008-0000-1200-00003B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0" name="Straight Connector 59">
          <a:extLst>
            <a:ext uri="{FF2B5EF4-FFF2-40B4-BE49-F238E27FC236}">
              <a16:creationId xmlns:a16="http://schemas.microsoft.com/office/drawing/2014/main" id="{00000000-0008-0000-1200-00003C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61" name="Straight Connector 60">
          <a:extLst>
            <a:ext uri="{FF2B5EF4-FFF2-40B4-BE49-F238E27FC236}">
              <a16:creationId xmlns:a16="http://schemas.microsoft.com/office/drawing/2014/main" id="{00000000-0008-0000-1200-00003D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2" name="Straight Connector 61">
          <a:extLst>
            <a:ext uri="{FF2B5EF4-FFF2-40B4-BE49-F238E27FC236}">
              <a16:creationId xmlns:a16="http://schemas.microsoft.com/office/drawing/2014/main" id="{00000000-0008-0000-1200-00003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3" name="Straight Connector 62">
          <a:extLst>
            <a:ext uri="{FF2B5EF4-FFF2-40B4-BE49-F238E27FC236}">
              <a16:creationId xmlns:a16="http://schemas.microsoft.com/office/drawing/2014/main" id="{00000000-0008-0000-1200-00003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4" name="Straight Connector 63">
          <a:extLst>
            <a:ext uri="{FF2B5EF4-FFF2-40B4-BE49-F238E27FC236}">
              <a16:creationId xmlns:a16="http://schemas.microsoft.com/office/drawing/2014/main" id="{00000000-0008-0000-1200-00004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5" name="Straight Connector 64">
          <a:extLst>
            <a:ext uri="{FF2B5EF4-FFF2-40B4-BE49-F238E27FC236}">
              <a16:creationId xmlns:a16="http://schemas.microsoft.com/office/drawing/2014/main" id="{00000000-0008-0000-1200-00004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6" name="Straight Connector 65">
          <a:extLst>
            <a:ext uri="{FF2B5EF4-FFF2-40B4-BE49-F238E27FC236}">
              <a16:creationId xmlns:a16="http://schemas.microsoft.com/office/drawing/2014/main" id="{00000000-0008-0000-1200-00004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7" name="Straight Connector 66">
          <a:extLst>
            <a:ext uri="{FF2B5EF4-FFF2-40B4-BE49-F238E27FC236}">
              <a16:creationId xmlns:a16="http://schemas.microsoft.com/office/drawing/2014/main" id="{00000000-0008-0000-1200-00004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8" name="Straight Connector 67">
          <a:extLst>
            <a:ext uri="{FF2B5EF4-FFF2-40B4-BE49-F238E27FC236}">
              <a16:creationId xmlns:a16="http://schemas.microsoft.com/office/drawing/2014/main" id="{00000000-0008-0000-1200-00004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9" name="Straight Connector 68">
          <a:extLst>
            <a:ext uri="{FF2B5EF4-FFF2-40B4-BE49-F238E27FC236}">
              <a16:creationId xmlns:a16="http://schemas.microsoft.com/office/drawing/2014/main" id="{00000000-0008-0000-1200-00004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0" name="Straight Connector 69">
          <a:extLst>
            <a:ext uri="{FF2B5EF4-FFF2-40B4-BE49-F238E27FC236}">
              <a16:creationId xmlns:a16="http://schemas.microsoft.com/office/drawing/2014/main" id="{00000000-0008-0000-1200-00004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1" name="Straight Connector 70">
          <a:extLst>
            <a:ext uri="{FF2B5EF4-FFF2-40B4-BE49-F238E27FC236}">
              <a16:creationId xmlns:a16="http://schemas.microsoft.com/office/drawing/2014/main" id="{00000000-0008-0000-1200-00004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2" name="Straight Connector 71">
          <a:extLst>
            <a:ext uri="{FF2B5EF4-FFF2-40B4-BE49-F238E27FC236}">
              <a16:creationId xmlns:a16="http://schemas.microsoft.com/office/drawing/2014/main" id="{00000000-0008-0000-1200-00004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3" name="Straight Connector 72">
          <a:extLst>
            <a:ext uri="{FF2B5EF4-FFF2-40B4-BE49-F238E27FC236}">
              <a16:creationId xmlns:a16="http://schemas.microsoft.com/office/drawing/2014/main" id="{00000000-0008-0000-1200-00004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4" name="Straight Connector 73">
          <a:extLst>
            <a:ext uri="{FF2B5EF4-FFF2-40B4-BE49-F238E27FC236}">
              <a16:creationId xmlns:a16="http://schemas.microsoft.com/office/drawing/2014/main" id="{00000000-0008-0000-1200-00004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5" name="Straight Connector 74">
          <a:extLst>
            <a:ext uri="{FF2B5EF4-FFF2-40B4-BE49-F238E27FC236}">
              <a16:creationId xmlns:a16="http://schemas.microsoft.com/office/drawing/2014/main" id="{00000000-0008-0000-1200-00004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6" name="Straight Connector 75">
          <a:extLst>
            <a:ext uri="{FF2B5EF4-FFF2-40B4-BE49-F238E27FC236}">
              <a16:creationId xmlns:a16="http://schemas.microsoft.com/office/drawing/2014/main" id="{00000000-0008-0000-1200-00004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7" name="Straight Connector 76">
          <a:extLst>
            <a:ext uri="{FF2B5EF4-FFF2-40B4-BE49-F238E27FC236}">
              <a16:creationId xmlns:a16="http://schemas.microsoft.com/office/drawing/2014/main" id="{00000000-0008-0000-1200-00004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8" name="Straight Connector 77">
          <a:extLst>
            <a:ext uri="{FF2B5EF4-FFF2-40B4-BE49-F238E27FC236}">
              <a16:creationId xmlns:a16="http://schemas.microsoft.com/office/drawing/2014/main" id="{00000000-0008-0000-1200-00004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9" name="Straight Connector 78">
          <a:extLst>
            <a:ext uri="{FF2B5EF4-FFF2-40B4-BE49-F238E27FC236}">
              <a16:creationId xmlns:a16="http://schemas.microsoft.com/office/drawing/2014/main" id="{00000000-0008-0000-1200-00004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0" name="Straight Connector 79">
          <a:extLst>
            <a:ext uri="{FF2B5EF4-FFF2-40B4-BE49-F238E27FC236}">
              <a16:creationId xmlns:a16="http://schemas.microsoft.com/office/drawing/2014/main" id="{00000000-0008-0000-1200-00005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1" name="Straight Connector 80">
          <a:extLst>
            <a:ext uri="{FF2B5EF4-FFF2-40B4-BE49-F238E27FC236}">
              <a16:creationId xmlns:a16="http://schemas.microsoft.com/office/drawing/2014/main" id="{00000000-0008-0000-1200-00005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2" name="Straight Connector 81">
          <a:extLst>
            <a:ext uri="{FF2B5EF4-FFF2-40B4-BE49-F238E27FC236}">
              <a16:creationId xmlns:a16="http://schemas.microsoft.com/office/drawing/2014/main" id="{00000000-0008-0000-1200-00005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3" name="Straight Connector 82">
          <a:extLst>
            <a:ext uri="{FF2B5EF4-FFF2-40B4-BE49-F238E27FC236}">
              <a16:creationId xmlns:a16="http://schemas.microsoft.com/office/drawing/2014/main" id="{00000000-0008-0000-1200-00005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4" name="Straight Connector 83">
          <a:extLst>
            <a:ext uri="{FF2B5EF4-FFF2-40B4-BE49-F238E27FC236}">
              <a16:creationId xmlns:a16="http://schemas.microsoft.com/office/drawing/2014/main" id="{00000000-0008-0000-1200-00005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5" name="Straight Connector 84">
          <a:extLst>
            <a:ext uri="{FF2B5EF4-FFF2-40B4-BE49-F238E27FC236}">
              <a16:creationId xmlns:a16="http://schemas.microsoft.com/office/drawing/2014/main" id="{00000000-0008-0000-1200-00005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6" name="Straight Connector 85">
          <a:extLst>
            <a:ext uri="{FF2B5EF4-FFF2-40B4-BE49-F238E27FC236}">
              <a16:creationId xmlns:a16="http://schemas.microsoft.com/office/drawing/2014/main" id="{00000000-0008-0000-1200-00005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7" name="Straight Connector 86">
          <a:extLst>
            <a:ext uri="{FF2B5EF4-FFF2-40B4-BE49-F238E27FC236}">
              <a16:creationId xmlns:a16="http://schemas.microsoft.com/office/drawing/2014/main" id="{00000000-0008-0000-1200-00005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8" name="Straight Connector 87">
          <a:extLst>
            <a:ext uri="{FF2B5EF4-FFF2-40B4-BE49-F238E27FC236}">
              <a16:creationId xmlns:a16="http://schemas.microsoft.com/office/drawing/2014/main" id="{00000000-0008-0000-1200-00005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9" name="Straight Connector 88">
          <a:extLst>
            <a:ext uri="{FF2B5EF4-FFF2-40B4-BE49-F238E27FC236}">
              <a16:creationId xmlns:a16="http://schemas.microsoft.com/office/drawing/2014/main" id="{00000000-0008-0000-1200-00005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90" name="Straight Connector 89">
          <a:extLst>
            <a:ext uri="{FF2B5EF4-FFF2-40B4-BE49-F238E27FC236}">
              <a16:creationId xmlns:a16="http://schemas.microsoft.com/office/drawing/2014/main" id="{00000000-0008-0000-1200-00005A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91" name="Straight Connector 90">
          <a:extLst>
            <a:ext uri="{FF2B5EF4-FFF2-40B4-BE49-F238E27FC236}">
              <a16:creationId xmlns:a16="http://schemas.microsoft.com/office/drawing/2014/main" id="{00000000-0008-0000-1200-00005B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92" name="Straight Connector 91">
          <a:extLst>
            <a:ext uri="{FF2B5EF4-FFF2-40B4-BE49-F238E27FC236}">
              <a16:creationId xmlns:a16="http://schemas.microsoft.com/office/drawing/2014/main" id="{00000000-0008-0000-1200-00005C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93" name="Straight Connector 92">
          <a:extLst>
            <a:ext uri="{FF2B5EF4-FFF2-40B4-BE49-F238E27FC236}">
              <a16:creationId xmlns:a16="http://schemas.microsoft.com/office/drawing/2014/main" id="{00000000-0008-0000-1200-00005D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94" name="Straight Connector 93">
          <a:extLst>
            <a:ext uri="{FF2B5EF4-FFF2-40B4-BE49-F238E27FC236}">
              <a16:creationId xmlns:a16="http://schemas.microsoft.com/office/drawing/2014/main" id="{00000000-0008-0000-1200-00005E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95" name="Straight Connector 94">
          <a:extLst>
            <a:ext uri="{FF2B5EF4-FFF2-40B4-BE49-F238E27FC236}">
              <a16:creationId xmlns:a16="http://schemas.microsoft.com/office/drawing/2014/main" id="{00000000-0008-0000-1200-00005F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96" name="Straight Connector 95">
          <a:extLst>
            <a:ext uri="{FF2B5EF4-FFF2-40B4-BE49-F238E27FC236}">
              <a16:creationId xmlns:a16="http://schemas.microsoft.com/office/drawing/2014/main" id="{00000000-0008-0000-1200-000060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7" name="Straight Connector 96">
          <a:extLst>
            <a:ext uri="{FF2B5EF4-FFF2-40B4-BE49-F238E27FC236}">
              <a16:creationId xmlns:a16="http://schemas.microsoft.com/office/drawing/2014/main" id="{00000000-0008-0000-1200-000061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98" name="Straight Connector 97">
          <a:extLst>
            <a:ext uri="{FF2B5EF4-FFF2-40B4-BE49-F238E27FC236}">
              <a16:creationId xmlns:a16="http://schemas.microsoft.com/office/drawing/2014/main" id="{00000000-0008-0000-1200-000062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99" name="Straight Connector 98">
          <a:extLst>
            <a:ext uri="{FF2B5EF4-FFF2-40B4-BE49-F238E27FC236}">
              <a16:creationId xmlns:a16="http://schemas.microsoft.com/office/drawing/2014/main" id="{00000000-0008-0000-1200-000063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00" name="Straight Connector 99">
          <a:extLst>
            <a:ext uri="{FF2B5EF4-FFF2-40B4-BE49-F238E27FC236}">
              <a16:creationId xmlns:a16="http://schemas.microsoft.com/office/drawing/2014/main" id="{00000000-0008-0000-1200-000064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1" name="Straight Connector 100">
          <a:extLst>
            <a:ext uri="{FF2B5EF4-FFF2-40B4-BE49-F238E27FC236}">
              <a16:creationId xmlns:a16="http://schemas.microsoft.com/office/drawing/2014/main" id="{00000000-0008-0000-1200-000065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2" name="Straight Connector 101">
          <a:extLst>
            <a:ext uri="{FF2B5EF4-FFF2-40B4-BE49-F238E27FC236}">
              <a16:creationId xmlns:a16="http://schemas.microsoft.com/office/drawing/2014/main" id="{00000000-0008-0000-1200-000066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3" name="Straight Connector 102">
          <a:extLst>
            <a:ext uri="{FF2B5EF4-FFF2-40B4-BE49-F238E27FC236}">
              <a16:creationId xmlns:a16="http://schemas.microsoft.com/office/drawing/2014/main" id="{00000000-0008-0000-1200-000067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4" name="Straight Connector 103">
          <a:extLst>
            <a:ext uri="{FF2B5EF4-FFF2-40B4-BE49-F238E27FC236}">
              <a16:creationId xmlns:a16="http://schemas.microsoft.com/office/drawing/2014/main" id="{00000000-0008-0000-1200-000068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05" name="Straight Connector 104">
          <a:extLst>
            <a:ext uri="{FF2B5EF4-FFF2-40B4-BE49-F238E27FC236}">
              <a16:creationId xmlns:a16="http://schemas.microsoft.com/office/drawing/2014/main" id="{00000000-0008-0000-1200-000069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6" name="Straight Connector 105">
          <a:extLst>
            <a:ext uri="{FF2B5EF4-FFF2-40B4-BE49-F238E27FC236}">
              <a16:creationId xmlns:a16="http://schemas.microsoft.com/office/drawing/2014/main" id="{00000000-0008-0000-1200-00006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7" name="Straight Connector 106">
          <a:extLst>
            <a:ext uri="{FF2B5EF4-FFF2-40B4-BE49-F238E27FC236}">
              <a16:creationId xmlns:a16="http://schemas.microsoft.com/office/drawing/2014/main" id="{00000000-0008-0000-1200-00006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8" name="Straight Connector 107">
          <a:extLst>
            <a:ext uri="{FF2B5EF4-FFF2-40B4-BE49-F238E27FC236}">
              <a16:creationId xmlns:a16="http://schemas.microsoft.com/office/drawing/2014/main" id="{00000000-0008-0000-1200-00006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9" name="Straight Connector 108">
          <a:extLst>
            <a:ext uri="{FF2B5EF4-FFF2-40B4-BE49-F238E27FC236}">
              <a16:creationId xmlns:a16="http://schemas.microsoft.com/office/drawing/2014/main" id="{00000000-0008-0000-1200-00006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0" name="Straight Connector 109">
          <a:extLst>
            <a:ext uri="{FF2B5EF4-FFF2-40B4-BE49-F238E27FC236}">
              <a16:creationId xmlns:a16="http://schemas.microsoft.com/office/drawing/2014/main" id="{00000000-0008-0000-1200-00006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1" name="Straight Connector 110">
          <a:extLst>
            <a:ext uri="{FF2B5EF4-FFF2-40B4-BE49-F238E27FC236}">
              <a16:creationId xmlns:a16="http://schemas.microsoft.com/office/drawing/2014/main" id="{00000000-0008-0000-1200-00006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2" name="Straight Connector 111">
          <a:extLst>
            <a:ext uri="{FF2B5EF4-FFF2-40B4-BE49-F238E27FC236}">
              <a16:creationId xmlns:a16="http://schemas.microsoft.com/office/drawing/2014/main" id="{00000000-0008-0000-1200-00007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3" name="Straight Connector 112">
          <a:extLst>
            <a:ext uri="{FF2B5EF4-FFF2-40B4-BE49-F238E27FC236}">
              <a16:creationId xmlns:a16="http://schemas.microsoft.com/office/drawing/2014/main" id="{00000000-0008-0000-1200-00007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4" name="Straight Connector 113">
          <a:extLst>
            <a:ext uri="{FF2B5EF4-FFF2-40B4-BE49-F238E27FC236}">
              <a16:creationId xmlns:a16="http://schemas.microsoft.com/office/drawing/2014/main" id="{00000000-0008-0000-1200-00007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5" name="Straight Connector 114">
          <a:extLst>
            <a:ext uri="{FF2B5EF4-FFF2-40B4-BE49-F238E27FC236}">
              <a16:creationId xmlns:a16="http://schemas.microsoft.com/office/drawing/2014/main" id="{00000000-0008-0000-1200-00007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6" name="Straight Connector 115">
          <a:extLst>
            <a:ext uri="{FF2B5EF4-FFF2-40B4-BE49-F238E27FC236}">
              <a16:creationId xmlns:a16="http://schemas.microsoft.com/office/drawing/2014/main" id="{00000000-0008-0000-1200-00007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7" name="Straight Connector 116">
          <a:extLst>
            <a:ext uri="{FF2B5EF4-FFF2-40B4-BE49-F238E27FC236}">
              <a16:creationId xmlns:a16="http://schemas.microsoft.com/office/drawing/2014/main" id="{00000000-0008-0000-1200-00007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8" name="Straight Connector 117">
          <a:extLst>
            <a:ext uri="{FF2B5EF4-FFF2-40B4-BE49-F238E27FC236}">
              <a16:creationId xmlns:a16="http://schemas.microsoft.com/office/drawing/2014/main" id="{00000000-0008-0000-1200-00007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9" name="Straight Connector 118">
          <a:extLst>
            <a:ext uri="{FF2B5EF4-FFF2-40B4-BE49-F238E27FC236}">
              <a16:creationId xmlns:a16="http://schemas.microsoft.com/office/drawing/2014/main" id="{00000000-0008-0000-1200-00007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0" name="Straight Connector 119">
          <a:extLst>
            <a:ext uri="{FF2B5EF4-FFF2-40B4-BE49-F238E27FC236}">
              <a16:creationId xmlns:a16="http://schemas.microsoft.com/office/drawing/2014/main" id="{00000000-0008-0000-1200-00007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1" name="Straight Connector 120">
          <a:extLst>
            <a:ext uri="{FF2B5EF4-FFF2-40B4-BE49-F238E27FC236}">
              <a16:creationId xmlns:a16="http://schemas.microsoft.com/office/drawing/2014/main" id="{00000000-0008-0000-1200-00007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2" name="Straight Connector 121">
          <a:extLst>
            <a:ext uri="{FF2B5EF4-FFF2-40B4-BE49-F238E27FC236}">
              <a16:creationId xmlns:a16="http://schemas.microsoft.com/office/drawing/2014/main" id="{00000000-0008-0000-1200-00007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3" name="Straight Connector 122">
          <a:extLst>
            <a:ext uri="{FF2B5EF4-FFF2-40B4-BE49-F238E27FC236}">
              <a16:creationId xmlns:a16="http://schemas.microsoft.com/office/drawing/2014/main" id="{00000000-0008-0000-1200-00007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4" name="Straight Connector 123">
          <a:extLst>
            <a:ext uri="{FF2B5EF4-FFF2-40B4-BE49-F238E27FC236}">
              <a16:creationId xmlns:a16="http://schemas.microsoft.com/office/drawing/2014/main" id="{00000000-0008-0000-1200-00007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5" name="Straight Connector 124">
          <a:extLst>
            <a:ext uri="{FF2B5EF4-FFF2-40B4-BE49-F238E27FC236}">
              <a16:creationId xmlns:a16="http://schemas.microsoft.com/office/drawing/2014/main" id="{00000000-0008-0000-1200-00007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6" name="Straight Connector 125">
          <a:extLst>
            <a:ext uri="{FF2B5EF4-FFF2-40B4-BE49-F238E27FC236}">
              <a16:creationId xmlns:a16="http://schemas.microsoft.com/office/drawing/2014/main" id="{00000000-0008-0000-1200-00007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7" name="Straight Connector 126">
          <a:extLst>
            <a:ext uri="{FF2B5EF4-FFF2-40B4-BE49-F238E27FC236}">
              <a16:creationId xmlns:a16="http://schemas.microsoft.com/office/drawing/2014/main" id="{00000000-0008-0000-1200-00007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8" name="Straight Connector 127">
          <a:extLst>
            <a:ext uri="{FF2B5EF4-FFF2-40B4-BE49-F238E27FC236}">
              <a16:creationId xmlns:a16="http://schemas.microsoft.com/office/drawing/2014/main" id="{00000000-0008-0000-1200-00008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9" name="Straight Connector 128">
          <a:extLst>
            <a:ext uri="{FF2B5EF4-FFF2-40B4-BE49-F238E27FC236}">
              <a16:creationId xmlns:a16="http://schemas.microsoft.com/office/drawing/2014/main" id="{00000000-0008-0000-1200-00008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0" name="Straight Connector 129">
          <a:extLst>
            <a:ext uri="{FF2B5EF4-FFF2-40B4-BE49-F238E27FC236}">
              <a16:creationId xmlns:a16="http://schemas.microsoft.com/office/drawing/2014/main" id="{00000000-0008-0000-1200-00008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31" name="Straight Connector 130">
          <a:extLst>
            <a:ext uri="{FF2B5EF4-FFF2-40B4-BE49-F238E27FC236}">
              <a16:creationId xmlns:a16="http://schemas.microsoft.com/office/drawing/2014/main" id="{00000000-0008-0000-1200-00008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32" name="Straight Connector 131">
          <a:extLst>
            <a:ext uri="{FF2B5EF4-FFF2-40B4-BE49-F238E27FC236}">
              <a16:creationId xmlns:a16="http://schemas.microsoft.com/office/drawing/2014/main" id="{00000000-0008-0000-1200-00008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33" name="Straight Connector 132">
          <a:extLst>
            <a:ext uri="{FF2B5EF4-FFF2-40B4-BE49-F238E27FC236}">
              <a16:creationId xmlns:a16="http://schemas.microsoft.com/office/drawing/2014/main" id="{00000000-0008-0000-1200-00008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34" name="Straight Connector 133">
          <a:extLst>
            <a:ext uri="{FF2B5EF4-FFF2-40B4-BE49-F238E27FC236}">
              <a16:creationId xmlns:a16="http://schemas.microsoft.com/office/drawing/2014/main" id="{00000000-0008-0000-1200-000086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35" name="Straight Connector 134">
          <a:extLst>
            <a:ext uri="{FF2B5EF4-FFF2-40B4-BE49-F238E27FC236}">
              <a16:creationId xmlns:a16="http://schemas.microsoft.com/office/drawing/2014/main" id="{00000000-0008-0000-1200-000087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36" name="Straight Connector 135">
          <a:extLst>
            <a:ext uri="{FF2B5EF4-FFF2-40B4-BE49-F238E27FC236}">
              <a16:creationId xmlns:a16="http://schemas.microsoft.com/office/drawing/2014/main" id="{00000000-0008-0000-1200-000088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37" name="Straight Connector 136">
          <a:extLst>
            <a:ext uri="{FF2B5EF4-FFF2-40B4-BE49-F238E27FC236}">
              <a16:creationId xmlns:a16="http://schemas.microsoft.com/office/drawing/2014/main" id="{00000000-0008-0000-1200-000089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38" name="Straight Connector 137">
          <a:extLst>
            <a:ext uri="{FF2B5EF4-FFF2-40B4-BE49-F238E27FC236}">
              <a16:creationId xmlns:a16="http://schemas.microsoft.com/office/drawing/2014/main" id="{00000000-0008-0000-1200-00008A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39" name="Straight Connector 138">
          <a:extLst>
            <a:ext uri="{FF2B5EF4-FFF2-40B4-BE49-F238E27FC236}">
              <a16:creationId xmlns:a16="http://schemas.microsoft.com/office/drawing/2014/main" id="{00000000-0008-0000-1200-00008B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40" name="Straight Connector 139">
          <a:extLst>
            <a:ext uri="{FF2B5EF4-FFF2-40B4-BE49-F238E27FC236}">
              <a16:creationId xmlns:a16="http://schemas.microsoft.com/office/drawing/2014/main" id="{00000000-0008-0000-1200-00008C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41" name="Straight Connector 140">
          <a:extLst>
            <a:ext uri="{FF2B5EF4-FFF2-40B4-BE49-F238E27FC236}">
              <a16:creationId xmlns:a16="http://schemas.microsoft.com/office/drawing/2014/main" id="{00000000-0008-0000-1200-00008D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42" name="Straight Connector 141">
          <a:extLst>
            <a:ext uri="{FF2B5EF4-FFF2-40B4-BE49-F238E27FC236}">
              <a16:creationId xmlns:a16="http://schemas.microsoft.com/office/drawing/2014/main" id="{00000000-0008-0000-1200-00008E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43" name="Straight Connector 142">
          <a:extLst>
            <a:ext uri="{FF2B5EF4-FFF2-40B4-BE49-F238E27FC236}">
              <a16:creationId xmlns:a16="http://schemas.microsoft.com/office/drawing/2014/main" id="{00000000-0008-0000-1200-00008F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44" name="Straight Connector 143">
          <a:extLst>
            <a:ext uri="{FF2B5EF4-FFF2-40B4-BE49-F238E27FC236}">
              <a16:creationId xmlns:a16="http://schemas.microsoft.com/office/drawing/2014/main" id="{00000000-0008-0000-1200-000090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5" name="Straight Connector 144">
          <a:extLst>
            <a:ext uri="{FF2B5EF4-FFF2-40B4-BE49-F238E27FC236}">
              <a16:creationId xmlns:a16="http://schemas.microsoft.com/office/drawing/2014/main" id="{00000000-0008-0000-1200-000091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6" name="Straight Connector 145">
          <a:extLst>
            <a:ext uri="{FF2B5EF4-FFF2-40B4-BE49-F238E27FC236}">
              <a16:creationId xmlns:a16="http://schemas.microsoft.com/office/drawing/2014/main" id="{00000000-0008-0000-1200-000092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7" name="Straight Connector 146">
          <a:extLst>
            <a:ext uri="{FF2B5EF4-FFF2-40B4-BE49-F238E27FC236}">
              <a16:creationId xmlns:a16="http://schemas.microsoft.com/office/drawing/2014/main" id="{00000000-0008-0000-1200-000093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8" name="Straight Connector 147">
          <a:extLst>
            <a:ext uri="{FF2B5EF4-FFF2-40B4-BE49-F238E27FC236}">
              <a16:creationId xmlns:a16="http://schemas.microsoft.com/office/drawing/2014/main" id="{00000000-0008-0000-1200-000094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49" name="Straight Connector 148">
          <a:extLst>
            <a:ext uri="{FF2B5EF4-FFF2-40B4-BE49-F238E27FC236}">
              <a16:creationId xmlns:a16="http://schemas.microsoft.com/office/drawing/2014/main" id="{00000000-0008-0000-1200-000095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0" name="Straight Connector 149">
          <a:extLst>
            <a:ext uri="{FF2B5EF4-FFF2-40B4-BE49-F238E27FC236}">
              <a16:creationId xmlns:a16="http://schemas.microsoft.com/office/drawing/2014/main" id="{00000000-0008-0000-1200-00009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1" name="Straight Connector 150">
          <a:extLst>
            <a:ext uri="{FF2B5EF4-FFF2-40B4-BE49-F238E27FC236}">
              <a16:creationId xmlns:a16="http://schemas.microsoft.com/office/drawing/2014/main" id="{00000000-0008-0000-1200-00009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2" name="Straight Connector 151">
          <a:extLst>
            <a:ext uri="{FF2B5EF4-FFF2-40B4-BE49-F238E27FC236}">
              <a16:creationId xmlns:a16="http://schemas.microsoft.com/office/drawing/2014/main" id="{00000000-0008-0000-1200-00009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3" name="Straight Connector 152">
          <a:extLst>
            <a:ext uri="{FF2B5EF4-FFF2-40B4-BE49-F238E27FC236}">
              <a16:creationId xmlns:a16="http://schemas.microsoft.com/office/drawing/2014/main" id="{00000000-0008-0000-1200-00009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4" name="Straight Connector 153">
          <a:extLst>
            <a:ext uri="{FF2B5EF4-FFF2-40B4-BE49-F238E27FC236}">
              <a16:creationId xmlns:a16="http://schemas.microsoft.com/office/drawing/2014/main" id="{00000000-0008-0000-1200-00009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5" name="Straight Connector 154">
          <a:extLst>
            <a:ext uri="{FF2B5EF4-FFF2-40B4-BE49-F238E27FC236}">
              <a16:creationId xmlns:a16="http://schemas.microsoft.com/office/drawing/2014/main" id="{00000000-0008-0000-1200-00009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6" name="Straight Connector 155">
          <a:extLst>
            <a:ext uri="{FF2B5EF4-FFF2-40B4-BE49-F238E27FC236}">
              <a16:creationId xmlns:a16="http://schemas.microsoft.com/office/drawing/2014/main" id="{00000000-0008-0000-1200-00009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7" name="Straight Connector 156">
          <a:extLst>
            <a:ext uri="{FF2B5EF4-FFF2-40B4-BE49-F238E27FC236}">
              <a16:creationId xmlns:a16="http://schemas.microsoft.com/office/drawing/2014/main" id="{00000000-0008-0000-1200-00009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58" name="Straight Connector 157">
          <a:extLst>
            <a:ext uri="{FF2B5EF4-FFF2-40B4-BE49-F238E27FC236}">
              <a16:creationId xmlns:a16="http://schemas.microsoft.com/office/drawing/2014/main" id="{00000000-0008-0000-1200-00009E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59" name="Straight Connector 158">
          <a:extLst>
            <a:ext uri="{FF2B5EF4-FFF2-40B4-BE49-F238E27FC236}">
              <a16:creationId xmlns:a16="http://schemas.microsoft.com/office/drawing/2014/main" id="{00000000-0008-0000-1200-00009F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60" name="Straight Connector 159">
          <a:extLst>
            <a:ext uri="{FF2B5EF4-FFF2-40B4-BE49-F238E27FC236}">
              <a16:creationId xmlns:a16="http://schemas.microsoft.com/office/drawing/2014/main" id="{00000000-0008-0000-1200-0000A0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61" name="Straight Connector 160">
          <a:extLst>
            <a:ext uri="{FF2B5EF4-FFF2-40B4-BE49-F238E27FC236}">
              <a16:creationId xmlns:a16="http://schemas.microsoft.com/office/drawing/2014/main" id="{00000000-0008-0000-1200-0000A1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62" name="Straight Connector 161">
          <a:extLst>
            <a:ext uri="{FF2B5EF4-FFF2-40B4-BE49-F238E27FC236}">
              <a16:creationId xmlns:a16="http://schemas.microsoft.com/office/drawing/2014/main" id="{00000000-0008-0000-1200-0000A2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63" name="Straight Connector 162">
          <a:extLst>
            <a:ext uri="{FF2B5EF4-FFF2-40B4-BE49-F238E27FC236}">
              <a16:creationId xmlns:a16="http://schemas.microsoft.com/office/drawing/2014/main" id="{00000000-0008-0000-1200-0000A3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64" name="Straight Connector 163">
          <a:extLst>
            <a:ext uri="{FF2B5EF4-FFF2-40B4-BE49-F238E27FC236}">
              <a16:creationId xmlns:a16="http://schemas.microsoft.com/office/drawing/2014/main" id="{00000000-0008-0000-1200-0000A4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65" name="Straight Connector 164">
          <a:extLst>
            <a:ext uri="{FF2B5EF4-FFF2-40B4-BE49-F238E27FC236}">
              <a16:creationId xmlns:a16="http://schemas.microsoft.com/office/drawing/2014/main" id="{00000000-0008-0000-1200-0000A5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66" name="Straight Connector 165">
          <a:extLst>
            <a:ext uri="{FF2B5EF4-FFF2-40B4-BE49-F238E27FC236}">
              <a16:creationId xmlns:a16="http://schemas.microsoft.com/office/drawing/2014/main" id="{00000000-0008-0000-1200-0000A6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67" name="Straight Connector 166">
          <a:extLst>
            <a:ext uri="{FF2B5EF4-FFF2-40B4-BE49-F238E27FC236}">
              <a16:creationId xmlns:a16="http://schemas.microsoft.com/office/drawing/2014/main" id="{00000000-0008-0000-1200-0000A7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68" name="Straight Connector 167">
          <a:extLst>
            <a:ext uri="{FF2B5EF4-FFF2-40B4-BE49-F238E27FC236}">
              <a16:creationId xmlns:a16="http://schemas.microsoft.com/office/drawing/2014/main" id="{00000000-0008-0000-1200-0000A8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69" name="Straight Connector 168">
          <a:extLst>
            <a:ext uri="{FF2B5EF4-FFF2-40B4-BE49-F238E27FC236}">
              <a16:creationId xmlns:a16="http://schemas.microsoft.com/office/drawing/2014/main" id="{00000000-0008-0000-1200-0000A9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70" name="Straight Connector 169">
          <a:extLst>
            <a:ext uri="{FF2B5EF4-FFF2-40B4-BE49-F238E27FC236}">
              <a16:creationId xmlns:a16="http://schemas.microsoft.com/office/drawing/2014/main" id="{00000000-0008-0000-1200-0000AA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71" name="Straight Connector 170">
          <a:extLst>
            <a:ext uri="{FF2B5EF4-FFF2-40B4-BE49-F238E27FC236}">
              <a16:creationId xmlns:a16="http://schemas.microsoft.com/office/drawing/2014/main" id="{00000000-0008-0000-1200-0000AB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72" name="Straight Connector 171">
          <a:extLst>
            <a:ext uri="{FF2B5EF4-FFF2-40B4-BE49-F238E27FC236}">
              <a16:creationId xmlns:a16="http://schemas.microsoft.com/office/drawing/2014/main" id="{00000000-0008-0000-1200-0000AC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3" name="Straight Connector 172">
          <a:extLst>
            <a:ext uri="{FF2B5EF4-FFF2-40B4-BE49-F238E27FC236}">
              <a16:creationId xmlns:a16="http://schemas.microsoft.com/office/drawing/2014/main" id="{00000000-0008-0000-1200-0000AD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4" name="Straight Connector 173">
          <a:extLst>
            <a:ext uri="{FF2B5EF4-FFF2-40B4-BE49-F238E27FC236}">
              <a16:creationId xmlns:a16="http://schemas.microsoft.com/office/drawing/2014/main" id="{00000000-0008-0000-1200-0000AE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75" name="Straight Connector 174">
          <a:extLst>
            <a:ext uri="{FF2B5EF4-FFF2-40B4-BE49-F238E27FC236}">
              <a16:creationId xmlns:a16="http://schemas.microsoft.com/office/drawing/2014/main" id="{00000000-0008-0000-1200-0000AF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76" name="Straight Connector 175">
          <a:extLst>
            <a:ext uri="{FF2B5EF4-FFF2-40B4-BE49-F238E27FC236}">
              <a16:creationId xmlns:a16="http://schemas.microsoft.com/office/drawing/2014/main" id="{00000000-0008-0000-1200-0000B0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7" name="Straight Connector 176">
          <a:extLst>
            <a:ext uri="{FF2B5EF4-FFF2-40B4-BE49-F238E27FC236}">
              <a16:creationId xmlns:a16="http://schemas.microsoft.com/office/drawing/2014/main" id="{00000000-0008-0000-1200-0000B1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8" name="Straight Connector 177">
          <a:extLst>
            <a:ext uri="{FF2B5EF4-FFF2-40B4-BE49-F238E27FC236}">
              <a16:creationId xmlns:a16="http://schemas.microsoft.com/office/drawing/2014/main" id="{00000000-0008-0000-1200-0000B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9" name="Straight Connector 178">
          <a:extLst>
            <a:ext uri="{FF2B5EF4-FFF2-40B4-BE49-F238E27FC236}">
              <a16:creationId xmlns:a16="http://schemas.microsoft.com/office/drawing/2014/main" id="{00000000-0008-0000-1200-0000B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0" name="Straight Connector 179">
          <a:extLst>
            <a:ext uri="{FF2B5EF4-FFF2-40B4-BE49-F238E27FC236}">
              <a16:creationId xmlns:a16="http://schemas.microsoft.com/office/drawing/2014/main" id="{00000000-0008-0000-1200-0000B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1" name="Straight Connector 180">
          <a:extLst>
            <a:ext uri="{FF2B5EF4-FFF2-40B4-BE49-F238E27FC236}">
              <a16:creationId xmlns:a16="http://schemas.microsoft.com/office/drawing/2014/main" id="{00000000-0008-0000-1200-0000B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2" name="Straight Connector 181">
          <a:extLst>
            <a:ext uri="{FF2B5EF4-FFF2-40B4-BE49-F238E27FC236}">
              <a16:creationId xmlns:a16="http://schemas.microsoft.com/office/drawing/2014/main" id="{00000000-0008-0000-1200-0000B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3" name="Straight Connector 182">
          <a:extLst>
            <a:ext uri="{FF2B5EF4-FFF2-40B4-BE49-F238E27FC236}">
              <a16:creationId xmlns:a16="http://schemas.microsoft.com/office/drawing/2014/main" id="{00000000-0008-0000-1200-0000B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4" name="Straight Connector 183">
          <a:extLst>
            <a:ext uri="{FF2B5EF4-FFF2-40B4-BE49-F238E27FC236}">
              <a16:creationId xmlns:a16="http://schemas.microsoft.com/office/drawing/2014/main" id="{00000000-0008-0000-1200-0000B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5" name="Straight Connector 184">
          <a:extLst>
            <a:ext uri="{FF2B5EF4-FFF2-40B4-BE49-F238E27FC236}">
              <a16:creationId xmlns:a16="http://schemas.microsoft.com/office/drawing/2014/main" id="{00000000-0008-0000-1200-0000B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6" name="Straight Connector 185">
          <a:extLst>
            <a:ext uri="{FF2B5EF4-FFF2-40B4-BE49-F238E27FC236}">
              <a16:creationId xmlns:a16="http://schemas.microsoft.com/office/drawing/2014/main" id="{00000000-0008-0000-1200-0000B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7" name="Straight Connector 186">
          <a:extLst>
            <a:ext uri="{FF2B5EF4-FFF2-40B4-BE49-F238E27FC236}">
              <a16:creationId xmlns:a16="http://schemas.microsoft.com/office/drawing/2014/main" id="{00000000-0008-0000-1200-0000B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8" name="Straight Connector 187">
          <a:extLst>
            <a:ext uri="{FF2B5EF4-FFF2-40B4-BE49-F238E27FC236}">
              <a16:creationId xmlns:a16="http://schemas.microsoft.com/office/drawing/2014/main" id="{00000000-0008-0000-1200-0000B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9" name="Straight Connector 188">
          <a:extLst>
            <a:ext uri="{FF2B5EF4-FFF2-40B4-BE49-F238E27FC236}">
              <a16:creationId xmlns:a16="http://schemas.microsoft.com/office/drawing/2014/main" id="{00000000-0008-0000-1200-0000B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0" name="Straight Connector 189">
          <a:extLst>
            <a:ext uri="{FF2B5EF4-FFF2-40B4-BE49-F238E27FC236}">
              <a16:creationId xmlns:a16="http://schemas.microsoft.com/office/drawing/2014/main" id="{00000000-0008-0000-1200-0000B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1" name="Straight Connector 190">
          <a:extLst>
            <a:ext uri="{FF2B5EF4-FFF2-40B4-BE49-F238E27FC236}">
              <a16:creationId xmlns:a16="http://schemas.microsoft.com/office/drawing/2014/main" id="{00000000-0008-0000-1200-0000B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2" name="Straight Connector 191">
          <a:extLst>
            <a:ext uri="{FF2B5EF4-FFF2-40B4-BE49-F238E27FC236}">
              <a16:creationId xmlns:a16="http://schemas.microsoft.com/office/drawing/2014/main" id="{00000000-0008-0000-1200-0000C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3" name="Straight Connector 192">
          <a:extLst>
            <a:ext uri="{FF2B5EF4-FFF2-40B4-BE49-F238E27FC236}">
              <a16:creationId xmlns:a16="http://schemas.microsoft.com/office/drawing/2014/main" id="{00000000-0008-0000-1200-0000C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4" name="Straight Connector 193">
          <a:extLst>
            <a:ext uri="{FF2B5EF4-FFF2-40B4-BE49-F238E27FC236}">
              <a16:creationId xmlns:a16="http://schemas.microsoft.com/office/drawing/2014/main" id="{00000000-0008-0000-1200-0000C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5" name="Straight Connector 194">
          <a:extLst>
            <a:ext uri="{FF2B5EF4-FFF2-40B4-BE49-F238E27FC236}">
              <a16:creationId xmlns:a16="http://schemas.microsoft.com/office/drawing/2014/main" id="{00000000-0008-0000-1200-0000C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6" name="Straight Connector 195">
          <a:extLst>
            <a:ext uri="{FF2B5EF4-FFF2-40B4-BE49-F238E27FC236}">
              <a16:creationId xmlns:a16="http://schemas.microsoft.com/office/drawing/2014/main" id="{00000000-0008-0000-1200-0000C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7" name="Straight Connector 196">
          <a:extLst>
            <a:ext uri="{FF2B5EF4-FFF2-40B4-BE49-F238E27FC236}">
              <a16:creationId xmlns:a16="http://schemas.microsoft.com/office/drawing/2014/main" id="{00000000-0008-0000-1200-0000C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8" name="Straight Connector 197">
          <a:extLst>
            <a:ext uri="{FF2B5EF4-FFF2-40B4-BE49-F238E27FC236}">
              <a16:creationId xmlns:a16="http://schemas.microsoft.com/office/drawing/2014/main" id="{00000000-0008-0000-1200-0000C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9" name="Straight Connector 198">
          <a:extLst>
            <a:ext uri="{FF2B5EF4-FFF2-40B4-BE49-F238E27FC236}">
              <a16:creationId xmlns:a16="http://schemas.microsoft.com/office/drawing/2014/main" id="{00000000-0008-0000-1200-0000C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0" name="Straight Connector 199">
          <a:extLst>
            <a:ext uri="{FF2B5EF4-FFF2-40B4-BE49-F238E27FC236}">
              <a16:creationId xmlns:a16="http://schemas.microsoft.com/office/drawing/2014/main" id="{00000000-0008-0000-1200-0000C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1" name="Straight Connector 200">
          <a:extLst>
            <a:ext uri="{FF2B5EF4-FFF2-40B4-BE49-F238E27FC236}">
              <a16:creationId xmlns:a16="http://schemas.microsoft.com/office/drawing/2014/main" id="{00000000-0008-0000-1200-0000C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02" name="Straight Connector 201">
          <a:extLst>
            <a:ext uri="{FF2B5EF4-FFF2-40B4-BE49-F238E27FC236}">
              <a16:creationId xmlns:a16="http://schemas.microsoft.com/office/drawing/2014/main" id="{00000000-0008-0000-1200-0000C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3" name="Straight Connector 202">
          <a:extLst>
            <a:ext uri="{FF2B5EF4-FFF2-40B4-BE49-F238E27FC236}">
              <a16:creationId xmlns:a16="http://schemas.microsoft.com/office/drawing/2014/main" id="{00000000-0008-0000-1200-0000C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4" name="Straight Connector 203">
          <a:extLst>
            <a:ext uri="{FF2B5EF4-FFF2-40B4-BE49-F238E27FC236}">
              <a16:creationId xmlns:a16="http://schemas.microsoft.com/office/drawing/2014/main" id="{00000000-0008-0000-1200-0000C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5" name="Straight Connector 204">
          <a:extLst>
            <a:ext uri="{FF2B5EF4-FFF2-40B4-BE49-F238E27FC236}">
              <a16:creationId xmlns:a16="http://schemas.microsoft.com/office/drawing/2014/main" id="{00000000-0008-0000-1200-0000C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06" name="Straight Connector 205">
          <a:extLst>
            <a:ext uri="{FF2B5EF4-FFF2-40B4-BE49-F238E27FC236}">
              <a16:creationId xmlns:a16="http://schemas.microsoft.com/office/drawing/2014/main" id="{00000000-0008-0000-1200-0000CE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07" name="Straight Connector 206">
          <a:extLst>
            <a:ext uri="{FF2B5EF4-FFF2-40B4-BE49-F238E27FC236}">
              <a16:creationId xmlns:a16="http://schemas.microsoft.com/office/drawing/2014/main" id="{00000000-0008-0000-1200-0000CF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08" name="Straight Connector 207">
          <a:extLst>
            <a:ext uri="{FF2B5EF4-FFF2-40B4-BE49-F238E27FC236}">
              <a16:creationId xmlns:a16="http://schemas.microsoft.com/office/drawing/2014/main" id="{00000000-0008-0000-1200-0000D0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09" name="Straight Connector 208">
          <a:extLst>
            <a:ext uri="{FF2B5EF4-FFF2-40B4-BE49-F238E27FC236}">
              <a16:creationId xmlns:a16="http://schemas.microsoft.com/office/drawing/2014/main" id="{00000000-0008-0000-1200-0000D1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10" name="Straight Connector 209">
          <a:extLst>
            <a:ext uri="{FF2B5EF4-FFF2-40B4-BE49-F238E27FC236}">
              <a16:creationId xmlns:a16="http://schemas.microsoft.com/office/drawing/2014/main" id="{00000000-0008-0000-1200-0000D2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11" name="Straight Connector 210">
          <a:extLst>
            <a:ext uri="{FF2B5EF4-FFF2-40B4-BE49-F238E27FC236}">
              <a16:creationId xmlns:a16="http://schemas.microsoft.com/office/drawing/2014/main" id="{00000000-0008-0000-1200-0000D3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12" name="Straight Connector 211">
          <a:extLst>
            <a:ext uri="{FF2B5EF4-FFF2-40B4-BE49-F238E27FC236}">
              <a16:creationId xmlns:a16="http://schemas.microsoft.com/office/drawing/2014/main" id="{00000000-0008-0000-1200-0000D4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13" name="Straight Connector 212">
          <a:extLst>
            <a:ext uri="{FF2B5EF4-FFF2-40B4-BE49-F238E27FC236}">
              <a16:creationId xmlns:a16="http://schemas.microsoft.com/office/drawing/2014/main" id="{00000000-0008-0000-1200-0000D5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14" name="Straight Connector 213">
          <a:extLst>
            <a:ext uri="{FF2B5EF4-FFF2-40B4-BE49-F238E27FC236}">
              <a16:creationId xmlns:a16="http://schemas.microsoft.com/office/drawing/2014/main" id="{00000000-0008-0000-1200-0000D6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15" name="Straight Connector 214">
          <a:extLst>
            <a:ext uri="{FF2B5EF4-FFF2-40B4-BE49-F238E27FC236}">
              <a16:creationId xmlns:a16="http://schemas.microsoft.com/office/drawing/2014/main" id="{00000000-0008-0000-1200-0000D7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16" name="Straight Connector 215">
          <a:extLst>
            <a:ext uri="{FF2B5EF4-FFF2-40B4-BE49-F238E27FC236}">
              <a16:creationId xmlns:a16="http://schemas.microsoft.com/office/drawing/2014/main" id="{00000000-0008-0000-1200-0000D8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17" name="Straight Connector 216">
          <a:extLst>
            <a:ext uri="{FF2B5EF4-FFF2-40B4-BE49-F238E27FC236}">
              <a16:creationId xmlns:a16="http://schemas.microsoft.com/office/drawing/2014/main" id="{00000000-0008-0000-1200-0000D9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18" name="Straight Connector 217">
          <a:extLst>
            <a:ext uri="{FF2B5EF4-FFF2-40B4-BE49-F238E27FC236}">
              <a16:creationId xmlns:a16="http://schemas.microsoft.com/office/drawing/2014/main" id="{00000000-0008-0000-1200-0000DA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19" name="Straight Connector 218">
          <a:extLst>
            <a:ext uri="{FF2B5EF4-FFF2-40B4-BE49-F238E27FC236}">
              <a16:creationId xmlns:a16="http://schemas.microsoft.com/office/drawing/2014/main" id="{00000000-0008-0000-1200-0000DB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0" name="Straight Connector 219">
          <a:extLst>
            <a:ext uri="{FF2B5EF4-FFF2-40B4-BE49-F238E27FC236}">
              <a16:creationId xmlns:a16="http://schemas.microsoft.com/office/drawing/2014/main" id="{00000000-0008-0000-1200-0000DC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21" name="Straight Connector 220">
          <a:extLst>
            <a:ext uri="{FF2B5EF4-FFF2-40B4-BE49-F238E27FC236}">
              <a16:creationId xmlns:a16="http://schemas.microsoft.com/office/drawing/2014/main" id="{00000000-0008-0000-1200-0000DD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2" name="Straight Connector 221">
          <a:extLst>
            <a:ext uri="{FF2B5EF4-FFF2-40B4-BE49-F238E27FC236}">
              <a16:creationId xmlns:a16="http://schemas.microsoft.com/office/drawing/2014/main" id="{00000000-0008-0000-1200-0000D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3" name="Straight Connector 222">
          <a:extLst>
            <a:ext uri="{FF2B5EF4-FFF2-40B4-BE49-F238E27FC236}">
              <a16:creationId xmlns:a16="http://schemas.microsoft.com/office/drawing/2014/main" id="{00000000-0008-0000-1200-0000D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4" name="Straight Connector 223">
          <a:extLst>
            <a:ext uri="{FF2B5EF4-FFF2-40B4-BE49-F238E27FC236}">
              <a16:creationId xmlns:a16="http://schemas.microsoft.com/office/drawing/2014/main" id="{00000000-0008-0000-1200-0000E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5" name="Straight Connector 224">
          <a:extLst>
            <a:ext uri="{FF2B5EF4-FFF2-40B4-BE49-F238E27FC236}">
              <a16:creationId xmlns:a16="http://schemas.microsoft.com/office/drawing/2014/main" id="{00000000-0008-0000-1200-0000E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6" name="Straight Connector 225">
          <a:extLst>
            <a:ext uri="{FF2B5EF4-FFF2-40B4-BE49-F238E27FC236}">
              <a16:creationId xmlns:a16="http://schemas.microsoft.com/office/drawing/2014/main" id="{00000000-0008-0000-1200-0000E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7" name="Straight Connector 226">
          <a:extLst>
            <a:ext uri="{FF2B5EF4-FFF2-40B4-BE49-F238E27FC236}">
              <a16:creationId xmlns:a16="http://schemas.microsoft.com/office/drawing/2014/main" id="{00000000-0008-0000-1200-0000E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8" name="Straight Connector 227">
          <a:extLst>
            <a:ext uri="{FF2B5EF4-FFF2-40B4-BE49-F238E27FC236}">
              <a16:creationId xmlns:a16="http://schemas.microsoft.com/office/drawing/2014/main" id="{00000000-0008-0000-1200-0000E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9" name="Straight Connector 228">
          <a:extLst>
            <a:ext uri="{FF2B5EF4-FFF2-40B4-BE49-F238E27FC236}">
              <a16:creationId xmlns:a16="http://schemas.microsoft.com/office/drawing/2014/main" id="{00000000-0008-0000-1200-0000E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0" name="Straight Connector 229">
          <a:extLst>
            <a:ext uri="{FF2B5EF4-FFF2-40B4-BE49-F238E27FC236}">
              <a16:creationId xmlns:a16="http://schemas.microsoft.com/office/drawing/2014/main" id="{00000000-0008-0000-1200-0000E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1" name="Straight Connector 230">
          <a:extLst>
            <a:ext uri="{FF2B5EF4-FFF2-40B4-BE49-F238E27FC236}">
              <a16:creationId xmlns:a16="http://schemas.microsoft.com/office/drawing/2014/main" id="{00000000-0008-0000-1200-0000E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2" name="Straight Connector 231">
          <a:extLst>
            <a:ext uri="{FF2B5EF4-FFF2-40B4-BE49-F238E27FC236}">
              <a16:creationId xmlns:a16="http://schemas.microsoft.com/office/drawing/2014/main" id="{00000000-0008-0000-1200-0000E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3" name="Straight Connector 232">
          <a:extLst>
            <a:ext uri="{FF2B5EF4-FFF2-40B4-BE49-F238E27FC236}">
              <a16:creationId xmlns:a16="http://schemas.microsoft.com/office/drawing/2014/main" id="{00000000-0008-0000-1200-0000E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4" name="Straight Connector 233">
          <a:extLst>
            <a:ext uri="{FF2B5EF4-FFF2-40B4-BE49-F238E27FC236}">
              <a16:creationId xmlns:a16="http://schemas.microsoft.com/office/drawing/2014/main" id="{00000000-0008-0000-1200-0000E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5" name="Straight Connector 234">
          <a:extLst>
            <a:ext uri="{FF2B5EF4-FFF2-40B4-BE49-F238E27FC236}">
              <a16:creationId xmlns:a16="http://schemas.microsoft.com/office/drawing/2014/main" id="{00000000-0008-0000-1200-0000E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6" name="Straight Connector 235">
          <a:extLst>
            <a:ext uri="{FF2B5EF4-FFF2-40B4-BE49-F238E27FC236}">
              <a16:creationId xmlns:a16="http://schemas.microsoft.com/office/drawing/2014/main" id="{00000000-0008-0000-1200-0000E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7" name="Straight Connector 236">
          <a:extLst>
            <a:ext uri="{FF2B5EF4-FFF2-40B4-BE49-F238E27FC236}">
              <a16:creationId xmlns:a16="http://schemas.microsoft.com/office/drawing/2014/main" id="{00000000-0008-0000-1200-0000E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8" name="Straight Connector 237">
          <a:extLst>
            <a:ext uri="{FF2B5EF4-FFF2-40B4-BE49-F238E27FC236}">
              <a16:creationId xmlns:a16="http://schemas.microsoft.com/office/drawing/2014/main" id="{00000000-0008-0000-1200-0000E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9" name="Straight Connector 238">
          <a:extLst>
            <a:ext uri="{FF2B5EF4-FFF2-40B4-BE49-F238E27FC236}">
              <a16:creationId xmlns:a16="http://schemas.microsoft.com/office/drawing/2014/main" id="{00000000-0008-0000-1200-0000E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0" name="Straight Connector 239">
          <a:extLst>
            <a:ext uri="{FF2B5EF4-FFF2-40B4-BE49-F238E27FC236}">
              <a16:creationId xmlns:a16="http://schemas.microsoft.com/office/drawing/2014/main" id="{00000000-0008-0000-1200-0000F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1" name="Straight Connector 240">
          <a:extLst>
            <a:ext uri="{FF2B5EF4-FFF2-40B4-BE49-F238E27FC236}">
              <a16:creationId xmlns:a16="http://schemas.microsoft.com/office/drawing/2014/main" id="{00000000-0008-0000-1200-0000F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2" name="Straight Connector 241">
          <a:extLst>
            <a:ext uri="{FF2B5EF4-FFF2-40B4-BE49-F238E27FC236}">
              <a16:creationId xmlns:a16="http://schemas.microsoft.com/office/drawing/2014/main" id="{00000000-0008-0000-1200-0000F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3" name="Straight Connector 242">
          <a:extLst>
            <a:ext uri="{FF2B5EF4-FFF2-40B4-BE49-F238E27FC236}">
              <a16:creationId xmlns:a16="http://schemas.microsoft.com/office/drawing/2014/main" id="{00000000-0008-0000-1200-0000F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4" name="Straight Connector 243">
          <a:extLst>
            <a:ext uri="{FF2B5EF4-FFF2-40B4-BE49-F238E27FC236}">
              <a16:creationId xmlns:a16="http://schemas.microsoft.com/office/drawing/2014/main" id="{00000000-0008-0000-1200-0000F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5" name="Straight Connector 244">
          <a:extLst>
            <a:ext uri="{FF2B5EF4-FFF2-40B4-BE49-F238E27FC236}">
              <a16:creationId xmlns:a16="http://schemas.microsoft.com/office/drawing/2014/main" id="{00000000-0008-0000-1200-0000F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6" name="Straight Connector 245">
          <a:extLst>
            <a:ext uri="{FF2B5EF4-FFF2-40B4-BE49-F238E27FC236}">
              <a16:creationId xmlns:a16="http://schemas.microsoft.com/office/drawing/2014/main" id="{00000000-0008-0000-1200-0000F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7" name="Straight Connector 246">
          <a:extLst>
            <a:ext uri="{FF2B5EF4-FFF2-40B4-BE49-F238E27FC236}">
              <a16:creationId xmlns:a16="http://schemas.microsoft.com/office/drawing/2014/main" id="{00000000-0008-0000-1200-0000F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8" name="Straight Connector 247">
          <a:extLst>
            <a:ext uri="{FF2B5EF4-FFF2-40B4-BE49-F238E27FC236}">
              <a16:creationId xmlns:a16="http://schemas.microsoft.com/office/drawing/2014/main" id="{00000000-0008-0000-1200-0000F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9" name="Straight Connector 248">
          <a:extLst>
            <a:ext uri="{FF2B5EF4-FFF2-40B4-BE49-F238E27FC236}">
              <a16:creationId xmlns:a16="http://schemas.microsoft.com/office/drawing/2014/main" id="{00000000-0008-0000-1200-0000F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50" name="Straight Connector 249">
          <a:extLst>
            <a:ext uri="{FF2B5EF4-FFF2-40B4-BE49-F238E27FC236}">
              <a16:creationId xmlns:a16="http://schemas.microsoft.com/office/drawing/2014/main" id="{00000000-0008-0000-1200-0000FA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51" name="Straight Connector 250">
          <a:extLst>
            <a:ext uri="{FF2B5EF4-FFF2-40B4-BE49-F238E27FC236}">
              <a16:creationId xmlns:a16="http://schemas.microsoft.com/office/drawing/2014/main" id="{00000000-0008-0000-1200-0000FB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52" name="Straight Connector 251">
          <a:extLst>
            <a:ext uri="{FF2B5EF4-FFF2-40B4-BE49-F238E27FC236}">
              <a16:creationId xmlns:a16="http://schemas.microsoft.com/office/drawing/2014/main" id="{00000000-0008-0000-1200-0000FC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53" name="Straight Connector 252">
          <a:extLst>
            <a:ext uri="{FF2B5EF4-FFF2-40B4-BE49-F238E27FC236}">
              <a16:creationId xmlns:a16="http://schemas.microsoft.com/office/drawing/2014/main" id="{00000000-0008-0000-1200-0000FD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54" name="Straight Connector 253">
          <a:extLst>
            <a:ext uri="{FF2B5EF4-FFF2-40B4-BE49-F238E27FC236}">
              <a16:creationId xmlns:a16="http://schemas.microsoft.com/office/drawing/2014/main" id="{00000000-0008-0000-1200-0000FE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55" name="Straight Connector 254">
          <a:extLst>
            <a:ext uri="{FF2B5EF4-FFF2-40B4-BE49-F238E27FC236}">
              <a16:creationId xmlns:a16="http://schemas.microsoft.com/office/drawing/2014/main" id="{00000000-0008-0000-1200-0000FF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56" name="Straight Connector 255">
          <a:extLst>
            <a:ext uri="{FF2B5EF4-FFF2-40B4-BE49-F238E27FC236}">
              <a16:creationId xmlns:a16="http://schemas.microsoft.com/office/drawing/2014/main" id="{00000000-0008-0000-1200-000000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57" name="Straight Connector 256">
          <a:extLst>
            <a:ext uri="{FF2B5EF4-FFF2-40B4-BE49-F238E27FC236}">
              <a16:creationId xmlns:a16="http://schemas.microsoft.com/office/drawing/2014/main" id="{00000000-0008-0000-1200-000001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58" name="Straight Connector 257">
          <a:extLst>
            <a:ext uri="{FF2B5EF4-FFF2-40B4-BE49-F238E27FC236}">
              <a16:creationId xmlns:a16="http://schemas.microsoft.com/office/drawing/2014/main" id="{00000000-0008-0000-1200-000002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59" name="Straight Connector 258">
          <a:extLst>
            <a:ext uri="{FF2B5EF4-FFF2-40B4-BE49-F238E27FC236}">
              <a16:creationId xmlns:a16="http://schemas.microsoft.com/office/drawing/2014/main" id="{00000000-0008-0000-1200-000003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60" name="Straight Connector 259">
          <a:extLst>
            <a:ext uri="{FF2B5EF4-FFF2-40B4-BE49-F238E27FC236}">
              <a16:creationId xmlns:a16="http://schemas.microsoft.com/office/drawing/2014/main" id="{00000000-0008-0000-1200-000004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1" name="Straight Connector 260">
          <a:extLst>
            <a:ext uri="{FF2B5EF4-FFF2-40B4-BE49-F238E27FC236}">
              <a16:creationId xmlns:a16="http://schemas.microsoft.com/office/drawing/2014/main" id="{00000000-0008-0000-1200-000005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2" name="Straight Connector 261">
          <a:extLst>
            <a:ext uri="{FF2B5EF4-FFF2-40B4-BE49-F238E27FC236}">
              <a16:creationId xmlns:a16="http://schemas.microsoft.com/office/drawing/2014/main" id="{00000000-0008-0000-1200-000006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3" name="Straight Connector 262">
          <a:extLst>
            <a:ext uri="{FF2B5EF4-FFF2-40B4-BE49-F238E27FC236}">
              <a16:creationId xmlns:a16="http://schemas.microsoft.com/office/drawing/2014/main" id="{00000000-0008-0000-1200-000007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4" name="Straight Connector 263">
          <a:extLst>
            <a:ext uri="{FF2B5EF4-FFF2-40B4-BE49-F238E27FC236}">
              <a16:creationId xmlns:a16="http://schemas.microsoft.com/office/drawing/2014/main" id="{00000000-0008-0000-1200-000008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65" name="Straight Connector 264">
          <a:extLst>
            <a:ext uri="{FF2B5EF4-FFF2-40B4-BE49-F238E27FC236}">
              <a16:creationId xmlns:a16="http://schemas.microsoft.com/office/drawing/2014/main" id="{00000000-0008-0000-1200-000009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6" name="Straight Connector 265">
          <a:extLst>
            <a:ext uri="{FF2B5EF4-FFF2-40B4-BE49-F238E27FC236}">
              <a16:creationId xmlns:a16="http://schemas.microsoft.com/office/drawing/2014/main" id="{00000000-0008-0000-1200-00000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7" name="Straight Connector 266">
          <a:extLst>
            <a:ext uri="{FF2B5EF4-FFF2-40B4-BE49-F238E27FC236}">
              <a16:creationId xmlns:a16="http://schemas.microsoft.com/office/drawing/2014/main" id="{00000000-0008-0000-1200-00000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8" name="Straight Connector 267">
          <a:extLst>
            <a:ext uri="{FF2B5EF4-FFF2-40B4-BE49-F238E27FC236}">
              <a16:creationId xmlns:a16="http://schemas.microsoft.com/office/drawing/2014/main" id="{00000000-0008-0000-1200-00000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9" name="Straight Connector 268">
          <a:extLst>
            <a:ext uri="{FF2B5EF4-FFF2-40B4-BE49-F238E27FC236}">
              <a16:creationId xmlns:a16="http://schemas.microsoft.com/office/drawing/2014/main" id="{00000000-0008-0000-1200-00000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70" name="Straight Connector 269">
          <a:extLst>
            <a:ext uri="{FF2B5EF4-FFF2-40B4-BE49-F238E27FC236}">
              <a16:creationId xmlns:a16="http://schemas.microsoft.com/office/drawing/2014/main" id="{00000000-0008-0000-1200-00000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1" name="Straight Connector 270">
          <a:extLst>
            <a:ext uri="{FF2B5EF4-FFF2-40B4-BE49-F238E27FC236}">
              <a16:creationId xmlns:a16="http://schemas.microsoft.com/office/drawing/2014/main" id="{00000000-0008-0000-1200-00000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72" name="Straight Connector 271">
          <a:extLst>
            <a:ext uri="{FF2B5EF4-FFF2-40B4-BE49-F238E27FC236}">
              <a16:creationId xmlns:a16="http://schemas.microsoft.com/office/drawing/2014/main" id="{00000000-0008-0000-1200-00001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73" name="Straight Connector 272">
          <a:extLst>
            <a:ext uri="{FF2B5EF4-FFF2-40B4-BE49-F238E27FC236}">
              <a16:creationId xmlns:a16="http://schemas.microsoft.com/office/drawing/2014/main" id="{00000000-0008-0000-1200-00001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74" name="Straight Connector 273">
          <a:extLst>
            <a:ext uri="{FF2B5EF4-FFF2-40B4-BE49-F238E27FC236}">
              <a16:creationId xmlns:a16="http://schemas.microsoft.com/office/drawing/2014/main" id="{00000000-0008-0000-1200-000012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75" name="Straight Connector 274">
          <a:extLst>
            <a:ext uri="{FF2B5EF4-FFF2-40B4-BE49-F238E27FC236}">
              <a16:creationId xmlns:a16="http://schemas.microsoft.com/office/drawing/2014/main" id="{00000000-0008-0000-1200-000013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76" name="Straight Connector 275">
          <a:extLst>
            <a:ext uri="{FF2B5EF4-FFF2-40B4-BE49-F238E27FC236}">
              <a16:creationId xmlns:a16="http://schemas.microsoft.com/office/drawing/2014/main" id="{00000000-0008-0000-1200-000014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77" name="Straight Connector 276">
          <a:extLst>
            <a:ext uri="{FF2B5EF4-FFF2-40B4-BE49-F238E27FC236}">
              <a16:creationId xmlns:a16="http://schemas.microsoft.com/office/drawing/2014/main" id="{00000000-0008-0000-1200-000015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78" name="Straight Connector 277">
          <a:extLst>
            <a:ext uri="{FF2B5EF4-FFF2-40B4-BE49-F238E27FC236}">
              <a16:creationId xmlns:a16="http://schemas.microsoft.com/office/drawing/2014/main" id="{00000000-0008-0000-1200-000016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79" name="Straight Connector 278">
          <a:extLst>
            <a:ext uri="{FF2B5EF4-FFF2-40B4-BE49-F238E27FC236}">
              <a16:creationId xmlns:a16="http://schemas.microsoft.com/office/drawing/2014/main" id="{00000000-0008-0000-1200-000017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80" name="Straight Connector 279">
          <a:extLst>
            <a:ext uri="{FF2B5EF4-FFF2-40B4-BE49-F238E27FC236}">
              <a16:creationId xmlns:a16="http://schemas.microsoft.com/office/drawing/2014/main" id="{00000000-0008-0000-1200-000018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81" name="Straight Connector 280">
          <a:extLst>
            <a:ext uri="{FF2B5EF4-FFF2-40B4-BE49-F238E27FC236}">
              <a16:creationId xmlns:a16="http://schemas.microsoft.com/office/drawing/2014/main" id="{00000000-0008-0000-1200-000019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82" name="Straight Connector 281">
          <a:extLst>
            <a:ext uri="{FF2B5EF4-FFF2-40B4-BE49-F238E27FC236}">
              <a16:creationId xmlns:a16="http://schemas.microsoft.com/office/drawing/2014/main" id="{00000000-0008-0000-1200-00001A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83" name="Straight Connector 282">
          <a:extLst>
            <a:ext uri="{FF2B5EF4-FFF2-40B4-BE49-F238E27FC236}">
              <a16:creationId xmlns:a16="http://schemas.microsoft.com/office/drawing/2014/main" id="{00000000-0008-0000-1200-00001B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84" name="Straight Connector 283">
          <a:extLst>
            <a:ext uri="{FF2B5EF4-FFF2-40B4-BE49-F238E27FC236}">
              <a16:creationId xmlns:a16="http://schemas.microsoft.com/office/drawing/2014/main" id="{00000000-0008-0000-1200-00001C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85" name="Straight Connector 284">
          <a:extLst>
            <a:ext uri="{FF2B5EF4-FFF2-40B4-BE49-F238E27FC236}">
              <a16:creationId xmlns:a16="http://schemas.microsoft.com/office/drawing/2014/main" id="{00000000-0008-0000-1200-00001D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86" name="Straight Connector 285">
          <a:extLst>
            <a:ext uri="{FF2B5EF4-FFF2-40B4-BE49-F238E27FC236}">
              <a16:creationId xmlns:a16="http://schemas.microsoft.com/office/drawing/2014/main" id="{00000000-0008-0000-1200-00001E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87" name="Straight Connector 286">
          <a:extLst>
            <a:ext uri="{FF2B5EF4-FFF2-40B4-BE49-F238E27FC236}">
              <a16:creationId xmlns:a16="http://schemas.microsoft.com/office/drawing/2014/main" id="{00000000-0008-0000-1200-00001F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88" name="Straight Connector 287">
          <a:extLst>
            <a:ext uri="{FF2B5EF4-FFF2-40B4-BE49-F238E27FC236}">
              <a16:creationId xmlns:a16="http://schemas.microsoft.com/office/drawing/2014/main" id="{00000000-0008-0000-1200-000020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89" name="Straight Connector 288">
          <a:extLst>
            <a:ext uri="{FF2B5EF4-FFF2-40B4-BE49-F238E27FC236}">
              <a16:creationId xmlns:a16="http://schemas.microsoft.com/office/drawing/2014/main" id="{00000000-0008-0000-1200-000021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0" name="Straight Connector 289">
          <a:extLst>
            <a:ext uri="{FF2B5EF4-FFF2-40B4-BE49-F238E27FC236}">
              <a16:creationId xmlns:a16="http://schemas.microsoft.com/office/drawing/2014/main" id="{00000000-0008-0000-1200-000022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1" name="Straight Connector 290">
          <a:extLst>
            <a:ext uri="{FF2B5EF4-FFF2-40B4-BE49-F238E27FC236}">
              <a16:creationId xmlns:a16="http://schemas.microsoft.com/office/drawing/2014/main" id="{00000000-0008-0000-1200-000023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2" name="Straight Connector 291">
          <a:extLst>
            <a:ext uri="{FF2B5EF4-FFF2-40B4-BE49-F238E27FC236}">
              <a16:creationId xmlns:a16="http://schemas.microsoft.com/office/drawing/2014/main" id="{00000000-0008-0000-1200-000024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93" name="Straight Connector 292">
          <a:extLst>
            <a:ext uri="{FF2B5EF4-FFF2-40B4-BE49-F238E27FC236}">
              <a16:creationId xmlns:a16="http://schemas.microsoft.com/office/drawing/2014/main" id="{00000000-0008-0000-1200-000025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4" name="Straight Connector 293">
          <a:extLst>
            <a:ext uri="{FF2B5EF4-FFF2-40B4-BE49-F238E27FC236}">
              <a16:creationId xmlns:a16="http://schemas.microsoft.com/office/drawing/2014/main" id="{00000000-0008-0000-1200-00002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5" name="Straight Connector 294">
          <a:extLst>
            <a:ext uri="{FF2B5EF4-FFF2-40B4-BE49-F238E27FC236}">
              <a16:creationId xmlns:a16="http://schemas.microsoft.com/office/drawing/2014/main" id="{00000000-0008-0000-1200-00002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6" name="Straight Connector 295">
          <a:extLst>
            <a:ext uri="{FF2B5EF4-FFF2-40B4-BE49-F238E27FC236}">
              <a16:creationId xmlns:a16="http://schemas.microsoft.com/office/drawing/2014/main" id="{00000000-0008-0000-1200-00002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7" name="Straight Connector 296">
          <a:extLst>
            <a:ext uri="{FF2B5EF4-FFF2-40B4-BE49-F238E27FC236}">
              <a16:creationId xmlns:a16="http://schemas.microsoft.com/office/drawing/2014/main" id="{00000000-0008-0000-1200-00002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8" name="Straight Connector 297">
          <a:extLst>
            <a:ext uri="{FF2B5EF4-FFF2-40B4-BE49-F238E27FC236}">
              <a16:creationId xmlns:a16="http://schemas.microsoft.com/office/drawing/2014/main" id="{00000000-0008-0000-1200-00002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9" name="Straight Connector 298">
          <a:extLst>
            <a:ext uri="{FF2B5EF4-FFF2-40B4-BE49-F238E27FC236}">
              <a16:creationId xmlns:a16="http://schemas.microsoft.com/office/drawing/2014/main" id="{00000000-0008-0000-1200-00002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0" name="Straight Connector 299">
          <a:extLst>
            <a:ext uri="{FF2B5EF4-FFF2-40B4-BE49-F238E27FC236}">
              <a16:creationId xmlns:a16="http://schemas.microsoft.com/office/drawing/2014/main" id="{00000000-0008-0000-1200-00002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1" name="Straight Connector 300">
          <a:extLst>
            <a:ext uri="{FF2B5EF4-FFF2-40B4-BE49-F238E27FC236}">
              <a16:creationId xmlns:a16="http://schemas.microsoft.com/office/drawing/2014/main" id="{00000000-0008-0000-1200-00002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2" name="Straight Connector 301">
          <a:extLst>
            <a:ext uri="{FF2B5EF4-FFF2-40B4-BE49-F238E27FC236}">
              <a16:creationId xmlns:a16="http://schemas.microsoft.com/office/drawing/2014/main" id="{00000000-0008-0000-1200-00002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3" name="Straight Connector 302">
          <a:extLst>
            <a:ext uri="{FF2B5EF4-FFF2-40B4-BE49-F238E27FC236}">
              <a16:creationId xmlns:a16="http://schemas.microsoft.com/office/drawing/2014/main" id="{00000000-0008-0000-1200-00002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4" name="Straight Connector 303">
          <a:extLst>
            <a:ext uri="{FF2B5EF4-FFF2-40B4-BE49-F238E27FC236}">
              <a16:creationId xmlns:a16="http://schemas.microsoft.com/office/drawing/2014/main" id="{00000000-0008-0000-1200-00003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5" name="Straight Connector 304">
          <a:extLst>
            <a:ext uri="{FF2B5EF4-FFF2-40B4-BE49-F238E27FC236}">
              <a16:creationId xmlns:a16="http://schemas.microsoft.com/office/drawing/2014/main" id="{00000000-0008-0000-1200-00003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6" name="Straight Connector 305">
          <a:extLst>
            <a:ext uri="{FF2B5EF4-FFF2-40B4-BE49-F238E27FC236}">
              <a16:creationId xmlns:a16="http://schemas.microsoft.com/office/drawing/2014/main" id="{00000000-0008-0000-1200-00003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7" name="Straight Connector 306">
          <a:extLst>
            <a:ext uri="{FF2B5EF4-FFF2-40B4-BE49-F238E27FC236}">
              <a16:creationId xmlns:a16="http://schemas.microsoft.com/office/drawing/2014/main" id="{00000000-0008-0000-1200-00003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8" name="Straight Connector 307">
          <a:extLst>
            <a:ext uri="{FF2B5EF4-FFF2-40B4-BE49-F238E27FC236}">
              <a16:creationId xmlns:a16="http://schemas.microsoft.com/office/drawing/2014/main" id="{00000000-0008-0000-1200-00003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9" name="Straight Connector 308">
          <a:extLst>
            <a:ext uri="{FF2B5EF4-FFF2-40B4-BE49-F238E27FC236}">
              <a16:creationId xmlns:a16="http://schemas.microsoft.com/office/drawing/2014/main" id="{00000000-0008-0000-1200-00003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0" name="Straight Connector 309">
          <a:extLst>
            <a:ext uri="{FF2B5EF4-FFF2-40B4-BE49-F238E27FC236}">
              <a16:creationId xmlns:a16="http://schemas.microsoft.com/office/drawing/2014/main" id="{00000000-0008-0000-1200-00003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1" name="Straight Connector 310">
          <a:extLst>
            <a:ext uri="{FF2B5EF4-FFF2-40B4-BE49-F238E27FC236}">
              <a16:creationId xmlns:a16="http://schemas.microsoft.com/office/drawing/2014/main" id="{00000000-0008-0000-1200-00003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2" name="Straight Connector 311">
          <a:extLst>
            <a:ext uri="{FF2B5EF4-FFF2-40B4-BE49-F238E27FC236}">
              <a16:creationId xmlns:a16="http://schemas.microsoft.com/office/drawing/2014/main" id="{00000000-0008-0000-1200-00003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3" name="Straight Connector 312">
          <a:extLst>
            <a:ext uri="{FF2B5EF4-FFF2-40B4-BE49-F238E27FC236}">
              <a16:creationId xmlns:a16="http://schemas.microsoft.com/office/drawing/2014/main" id="{00000000-0008-0000-1200-00003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4" name="Straight Connector 313">
          <a:extLst>
            <a:ext uri="{FF2B5EF4-FFF2-40B4-BE49-F238E27FC236}">
              <a16:creationId xmlns:a16="http://schemas.microsoft.com/office/drawing/2014/main" id="{00000000-0008-0000-1200-00003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5" name="Straight Connector 314">
          <a:extLst>
            <a:ext uri="{FF2B5EF4-FFF2-40B4-BE49-F238E27FC236}">
              <a16:creationId xmlns:a16="http://schemas.microsoft.com/office/drawing/2014/main" id="{00000000-0008-0000-1200-00003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6" name="Straight Connector 315">
          <a:extLst>
            <a:ext uri="{FF2B5EF4-FFF2-40B4-BE49-F238E27FC236}">
              <a16:creationId xmlns:a16="http://schemas.microsoft.com/office/drawing/2014/main" id="{00000000-0008-0000-1200-00003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7" name="Straight Connector 316">
          <a:extLst>
            <a:ext uri="{FF2B5EF4-FFF2-40B4-BE49-F238E27FC236}">
              <a16:creationId xmlns:a16="http://schemas.microsoft.com/office/drawing/2014/main" id="{00000000-0008-0000-1200-00003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8" name="Straight Connector 317">
          <a:extLst>
            <a:ext uri="{FF2B5EF4-FFF2-40B4-BE49-F238E27FC236}">
              <a16:creationId xmlns:a16="http://schemas.microsoft.com/office/drawing/2014/main" id="{00000000-0008-0000-1200-00003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9" name="Straight Connector 318">
          <a:extLst>
            <a:ext uri="{FF2B5EF4-FFF2-40B4-BE49-F238E27FC236}">
              <a16:creationId xmlns:a16="http://schemas.microsoft.com/office/drawing/2014/main" id="{00000000-0008-0000-1200-00003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0" name="Straight Connector 319">
          <a:extLst>
            <a:ext uri="{FF2B5EF4-FFF2-40B4-BE49-F238E27FC236}">
              <a16:creationId xmlns:a16="http://schemas.microsoft.com/office/drawing/2014/main" id="{00000000-0008-0000-1200-00004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21" name="Straight Connector 320">
          <a:extLst>
            <a:ext uri="{FF2B5EF4-FFF2-40B4-BE49-F238E27FC236}">
              <a16:creationId xmlns:a16="http://schemas.microsoft.com/office/drawing/2014/main" id="{00000000-0008-0000-1200-00004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22" name="Straight Connector 321">
          <a:extLst>
            <a:ext uri="{FF2B5EF4-FFF2-40B4-BE49-F238E27FC236}">
              <a16:creationId xmlns:a16="http://schemas.microsoft.com/office/drawing/2014/main" id="{00000000-0008-0000-1200-000042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23" name="Straight Connector 322">
          <a:extLst>
            <a:ext uri="{FF2B5EF4-FFF2-40B4-BE49-F238E27FC236}">
              <a16:creationId xmlns:a16="http://schemas.microsoft.com/office/drawing/2014/main" id="{00000000-0008-0000-1200-000043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24" name="Straight Connector 323">
          <a:extLst>
            <a:ext uri="{FF2B5EF4-FFF2-40B4-BE49-F238E27FC236}">
              <a16:creationId xmlns:a16="http://schemas.microsoft.com/office/drawing/2014/main" id="{00000000-0008-0000-1200-000044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25" name="Straight Connector 324">
          <a:extLst>
            <a:ext uri="{FF2B5EF4-FFF2-40B4-BE49-F238E27FC236}">
              <a16:creationId xmlns:a16="http://schemas.microsoft.com/office/drawing/2014/main" id="{00000000-0008-0000-1200-000045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26" name="Straight Connector 325">
          <a:extLst>
            <a:ext uri="{FF2B5EF4-FFF2-40B4-BE49-F238E27FC236}">
              <a16:creationId xmlns:a16="http://schemas.microsoft.com/office/drawing/2014/main" id="{00000000-0008-0000-1200-000046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27" name="Straight Connector 326">
          <a:extLst>
            <a:ext uri="{FF2B5EF4-FFF2-40B4-BE49-F238E27FC236}">
              <a16:creationId xmlns:a16="http://schemas.microsoft.com/office/drawing/2014/main" id="{00000000-0008-0000-1200-000047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28" name="Straight Connector 327">
          <a:extLst>
            <a:ext uri="{FF2B5EF4-FFF2-40B4-BE49-F238E27FC236}">
              <a16:creationId xmlns:a16="http://schemas.microsoft.com/office/drawing/2014/main" id="{00000000-0008-0000-1200-000048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29" name="Straight Connector 328">
          <a:extLst>
            <a:ext uri="{FF2B5EF4-FFF2-40B4-BE49-F238E27FC236}">
              <a16:creationId xmlns:a16="http://schemas.microsoft.com/office/drawing/2014/main" id="{00000000-0008-0000-1200-000049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30" name="Straight Connector 329">
          <a:extLst>
            <a:ext uri="{FF2B5EF4-FFF2-40B4-BE49-F238E27FC236}">
              <a16:creationId xmlns:a16="http://schemas.microsoft.com/office/drawing/2014/main" id="{00000000-0008-0000-1200-00004A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31" name="Straight Connector 330">
          <a:extLst>
            <a:ext uri="{FF2B5EF4-FFF2-40B4-BE49-F238E27FC236}">
              <a16:creationId xmlns:a16="http://schemas.microsoft.com/office/drawing/2014/main" id="{00000000-0008-0000-1200-00004B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32" name="Straight Connector 331">
          <a:extLst>
            <a:ext uri="{FF2B5EF4-FFF2-40B4-BE49-F238E27FC236}">
              <a16:creationId xmlns:a16="http://schemas.microsoft.com/office/drawing/2014/main" id="{00000000-0008-0000-1200-00004C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3" name="Straight Connector 332">
          <a:extLst>
            <a:ext uri="{FF2B5EF4-FFF2-40B4-BE49-F238E27FC236}">
              <a16:creationId xmlns:a16="http://schemas.microsoft.com/office/drawing/2014/main" id="{00000000-0008-0000-1200-00004D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4" name="Straight Connector 333">
          <a:extLst>
            <a:ext uri="{FF2B5EF4-FFF2-40B4-BE49-F238E27FC236}">
              <a16:creationId xmlns:a16="http://schemas.microsoft.com/office/drawing/2014/main" id="{00000000-0008-0000-1200-00004E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35" name="Straight Connector 334">
          <a:extLst>
            <a:ext uri="{FF2B5EF4-FFF2-40B4-BE49-F238E27FC236}">
              <a16:creationId xmlns:a16="http://schemas.microsoft.com/office/drawing/2014/main" id="{00000000-0008-0000-1200-00004F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6" name="Straight Connector 335">
          <a:extLst>
            <a:ext uri="{FF2B5EF4-FFF2-40B4-BE49-F238E27FC236}">
              <a16:creationId xmlns:a16="http://schemas.microsoft.com/office/drawing/2014/main" id="{00000000-0008-0000-1200-000050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37" name="Straight Connector 336">
          <a:extLst>
            <a:ext uri="{FF2B5EF4-FFF2-40B4-BE49-F238E27FC236}">
              <a16:creationId xmlns:a16="http://schemas.microsoft.com/office/drawing/2014/main" id="{00000000-0008-0000-1200-000051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8" name="Straight Connector 337">
          <a:extLst>
            <a:ext uri="{FF2B5EF4-FFF2-40B4-BE49-F238E27FC236}">
              <a16:creationId xmlns:a16="http://schemas.microsoft.com/office/drawing/2014/main" id="{00000000-0008-0000-1200-00005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9" name="Straight Connector 338">
          <a:extLst>
            <a:ext uri="{FF2B5EF4-FFF2-40B4-BE49-F238E27FC236}">
              <a16:creationId xmlns:a16="http://schemas.microsoft.com/office/drawing/2014/main" id="{00000000-0008-0000-1200-00005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0" name="Straight Connector 339">
          <a:extLst>
            <a:ext uri="{FF2B5EF4-FFF2-40B4-BE49-F238E27FC236}">
              <a16:creationId xmlns:a16="http://schemas.microsoft.com/office/drawing/2014/main" id="{00000000-0008-0000-1200-00005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1" name="Straight Connector 340">
          <a:extLst>
            <a:ext uri="{FF2B5EF4-FFF2-40B4-BE49-F238E27FC236}">
              <a16:creationId xmlns:a16="http://schemas.microsoft.com/office/drawing/2014/main" id="{00000000-0008-0000-1200-00005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2" name="Straight Connector 341">
          <a:extLst>
            <a:ext uri="{FF2B5EF4-FFF2-40B4-BE49-F238E27FC236}">
              <a16:creationId xmlns:a16="http://schemas.microsoft.com/office/drawing/2014/main" id="{00000000-0008-0000-1200-00005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43" name="Straight Connector 342">
          <a:extLst>
            <a:ext uri="{FF2B5EF4-FFF2-40B4-BE49-F238E27FC236}">
              <a16:creationId xmlns:a16="http://schemas.microsoft.com/office/drawing/2014/main" id="{00000000-0008-0000-1200-00005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4" name="Straight Connector 343">
          <a:extLst>
            <a:ext uri="{FF2B5EF4-FFF2-40B4-BE49-F238E27FC236}">
              <a16:creationId xmlns:a16="http://schemas.microsoft.com/office/drawing/2014/main" id="{00000000-0008-0000-1200-00005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5" name="Straight Connector 344">
          <a:extLst>
            <a:ext uri="{FF2B5EF4-FFF2-40B4-BE49-F238E27FC236}">
              <a16:creationId xmlns:a16="http://schemas.microsoft.com/office/drawing/2014/main" id="{00000000-0008-0000-1200-00005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46" name="Straight Connector 345">
          <a:extLst>
            <a:ext uri="{FF2B5EF4-FFF2-40B4-BE49-F238E27FC236}">
              <a16:creationId xmlns:a16="http://schemas.microsoft.com/office/drawing/2014/main" id="{00000000-0008-0000-1200-00005A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47" name="Straight Connector 346">
          <a:extLst>
            <a:ext uri="{FF2B5EF4-FFF2-40B4-BE49-F238E27FC236}">
              <a16:creationId xmlns:a16="http://schemas.microsoft.com/office/drawing/2014/main" id="{00000000-0008-0000-1200-00005B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48" name="Straight Connector 347">
          <a:extLst>
            <a:ext uri="{FF2B5EF4-FFF2-40B4-BE49-F238E27FC236}">
              <a16:creationId xmlns:a16="http://schemas.microsoft.com/office/drawing/2014/main" id="{00000000-0008-0000-1200-00005C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49" name="Straight Connector 348">
          <a:extLst>
            <a:ext uri="{FF2B5EF4-FFF2-40B4-BE49-F238E27FC236}">
              <a16:creationId xmlns:a16="http://schemas.microsoft.com/office/drawing/2014/main" id="{00000000-0008-0000-1200-00005D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50" name="Straight Connector 349">
          <a:extLst>
            <a:ext uri="{FF2B5EF4-FFF2-40B4-BE49-F238E27FC236}">
              <a16:creationId xmlns:a16="http://schemas.microsoft.com/office/drawing/2014/main" id="{00000000-0008-0000-1200-00005E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51" name="Straight Connector 350">
          <a:extLst>
            <a:ext uri="{FF2B5EF4-FFF2-40B4-BE49-F238E27FC236}">
              <a16:creationId xmlns:a16="http://schemas.microsoft.com/office/drawing/2014/main" id="{00000000-0008-0000-1200-00005F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52" name="Straight Connector 351">
          <a:extLst>
            <a:ext uri="{FF2B5EF4-FFF2-40B4-BE49-F238E27FC236}">
              <a16:creationId xmlns:a16="http://schemas.microsoft.com/office/drawing/2014/main" id="{00000000-0008-0000-1200-000060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53" name="Straight Connector 352">
          <a:extLst>
            <a:ext uri="{FF2B5EF4-FFF2-40B4-BE49-F238E27FC236}">
              <a16:creationId xmlns:a16="http://schemas.microsoft.com/office/drawing/2014/main" id="{00000000-0008-0000-1200-000061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54" name="Straight Connector 353">
          <a:extLst>
            <a:ext uri="{FF2B5EF4-FFF2-40B4-BE49-F238E27FC236}">
              <a16:creationId xmlns:a16="http://schemas.microsoft.com/office/drawing/2014/main" id="{00000000-0008-0000-1200-000062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55" name="Straight Connector 354">
          <a:extLst>
            <a:ext uri="{FF2B5EF4-FFF2-40B4-BE49-F238E27FC236}">
              <a16:creationId xmlns:a16="http://schemas.microsoft.com/office/drawing/2014/main" id="{00000000-0008-0000-1200-000063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56" name="Straight Connector 355">
          <a:extLst>
            <a:ext uri="{FF2B5EF4-FFF2-40B4-BE49-F238E27FC236}">
              <a16:creationId xmlns:a16="http://schemas.microsoft.com/office/drawing/2014/main" id="{00000000-0008-0000-1200-000064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57" name="Straight Connector 356">
          <a:extLst>
            <a:ext uri="{FF2B5EF4-FFF2-40B4-BE49-F238E27FC236}">
              <a16:creationId xmlns:a16="http://schemas.microsoft.com/office/drawing/2014/main" id="{00000000-0008-0000-1200-000065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58" name="Straight Connector 357">
          <a:extLst>
            <a:ext uri="{FF2B5EF4-FFF2-40B4-BE49-F238E27FC236}">
              <a16:creationId xmlns:a16="http://schemas.microsoft.com/office/drawing/2014/main" id="{00000000-0008-0000-1200-000066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59" name="Straight Connector 358">
          <a:extLst>
            <a:ext uri="{FF2B5EF4-FFF2-40B4-BE49-F238E27FC236}">
              <a16:creationId xmlns:a16="http://schemas.microsoft.com/office/drawing/2014/main" id="{00000000-0008-0000-1200-000067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60" name="Straight Connector 359">
          <a:extLst>
            <a:ext uri="{FF2B5EF4-FFF2-40B4-BE49-F238E27FC236}">
              <a16:creationId xmlns:a16="http://schemas.microsoft.com/office/drawing/2014/main" id="{00000000-0008-0000-1200-000068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1" name="Straight Connector 360">
          <a:extLst>
            <a:ext uri="{FF2B5EF4-FFF2-40B4-BE49-F238E27FC236}">
              <a16:creationId xmlns:a16="http://schemas.microsoft.com/office/drawing/2014/main" id="{00000000-0008-0000-1200-000069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2" name="Straight Connector 361">
          <a:extLst>
            <a:ext uri="{FF2B5EF4-FFF2-40B4-BE49-F238E27FC236}">
              <a16:creationId xmlns:a16="http://schemas.microsoft.com/office/drawing/2014/main" id="{00000000-0008-0000-1200-00006A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3" name="Straight Connector 362">
          <a:extLst>
            <a:ext uri="{FF2B5EF4-FFF2-40B4-BE49-F238E27FC236}">
              <a16:creationId xmlns:a16="http://schemas.microsoft.com/office/drawing/2014/main" id="{00000000-0008-0000-1200-00006B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4" name="Straight Connector 363">
          <a:extLst>
            <a:ext uri="{FF2B5EF4-FFF2-40B4-BE49-F238E27FC236}">
              <a16:creationId xmlns:a16="http://schemas.microsoft.com/office/drawing/2014/main" id="{00000000-0008-0000-1200-00006C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65" name="Straight Connector 364">
          <a:extLst>
            <a:ext uri="{FF2B5EF4-FFF2-40B4-BE49-F238E27FC236}">
              <a16:creationId xmlns:a16="http://schemas.microsoft.com/office/drawing/2014/main" id="{00000000-0008-0000-1200-00006D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6" name="Straight Connector 365">
          <a:extLst>
            <a:ext uri="{FF2B5EF4-FFF2-40B4-BE49-F238E27FC236}">
              <a16:creationId xmlns:a16="http://schemas.microsoft.com/office/drawing/2014/main" id="{00000000-0008-0000-1200-00006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7" name="Straight Connector 366">
          <a:extLst>
            <a:ext uri="{FF2B5EF4-FFF2-40B4-BE49-F238E27FC236}">
              <a16:creationId xmlns:a16="http://schemas.microsoft.com/office/drawing/2014/main" id="{00000000-0008-0000-1200-00006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8" name="Straight Connector 367">
          <a:extLst>
            <a:ext uri="{FF2B5EF4-FFF2-40B4-BE49-F238E27FC236}">
              <a16:creationId xmlns:a16="http://schemas.microsoft.com/office/drawing/2014/main" id="{00000000-0008-0000-1200-00007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9" name="Straight Connector 368">
          <a:extLst>
            <a:ext uri="{FF2B5EF4-FFF2-40B4-BE49-F238E27FC236}">
              <a16:creationId xmlns:a16="http://schemas.microsoft.com/office/drawing/2014/main" id="{00000000-0008-0000-1200-00007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70" name="Straight Connector 369">
          <a:extLst>
            <a:ext uri="{FF2B5EF4-FFF2-40B4-BE49-F238E27FC236}">
              <a16:creationId xmlns:a16="http://schemas.microsoft.com/office/drawing/2014/main" id="{00000000-0008-0000-1200-00007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71" name="Straight Connector 370">
          <a:extLst>
            <a:ext uri="{FF2B5EF4-FFF2-40B4-BE49-F238E27FC236}">
              <a16:creationId xmlns:a16="http://schemas.microsoft.com/office/drawing/2014/main" id="{00000000-0008-0000-1200-00007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72" name="Straight Connector 371">
          <a:extLst>
            <a:ext uri="{FF2B5EF4-FFF2-40B4-BE49-F238E27FC236}">
              <a16:creationId xmlns:a16="http://schemas.microsoft.com/office/drawing/2014/main" id="{00000000-0008-0000-1200-00007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3" name="Straight Connector 372">
          <a:extLst>
            <a:ext uri="{FF2B5EF4-FFF2-40B4-BE49-F238E27FC236}">
              <a16:creationId xmlns:a16="http://schemas.microsoft.com/office/drawing/2014/main" id="{00000000-0008-0000-1200-00007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74" name="Straight Connector 373">
          <a:extLst>
            <a:ext uri="{FF2B5EF4-FFF2-40B4-BE49-F238E27FC236}">
              <a16:creationId xmlns:a16="http://schemas.microsoft.com/office/drawing/2014/main" id="{00000000-0008-0000-1200-000076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75" name="Straight Connector 374">
          <a:extLst>
            <a:ext uri="{FF2B5EF4-FFF2-40B4-BE49-F238E27FC236}">
              <a16:creationId xmlns:a16="http://schemas.microsoft.com/office/drawing/2014/main" id="{00000000-0008-0000-1200-000077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76" name="Straight Connector 375">
          <a:extLst>
            <a:ext uri="{FF2B5EF4-FFF2-40B4-BE49-F238E27FC236}">
              <a16:creationId xmlns:a16="http://schemas.microsoft.com/office/drawing/2014/main" id="{00000000-0008-0000-1200-000078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77" name="Straight Connector 376">
          <a:extLst>
            <a:ext uri="{FF2B5EF4-FFF2-40B4-BE49-F238E27FC236}">
              <a16:creationId xmlns:a16="http://schemas.microsoft.com/office/drawing/2014/main" id="{00000000-0008-0000-1200-000079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78" name="Straight Connector 377">
          <a:extLst>
            <a:ext uri="{FF2B5EF4-FFF2-40B4-BE49-F238E27FC236}">
              <a16:creationId xmlns:a16="http://schemas.microsoft.com/office/drawing/2014/main" id="{00000000-0008-0000-1200-00007A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79" name="Straight Connector 378">
          <a:extLst>
            <a:ext uri="{FF2B5EF4-FFF2-40B4-BE49-F238E27FC236}">
              <a16:creationId xmlns:a16="http://schemas.microsoft.com/office/drawing/2014/main" id="{00000000-0008-0000-1200-00007B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80" name="Straight Connector 379">
          <a:extLst>
            <a:ext uri="{FF2B5EF4-FFF2-40B4-BE49-F238E27FC236}">
              <a16:creationId xmlns:a16="http://schemas.microsoft.com/office/drawing/2014/main" id="{00000000-0008-0000-1200-00007C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81" name="Straight Connector 380">
          <a:extLst>
            <a:ext uri="{FF2B5EF4-FFF2-40B4-BE49-F238E27FC236}">
              <a16:creationId xmlns:a16="http://schemas.microsoft.com/office/drawing/2014/main" id="{00000000-0008-0000-1200-00007D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82" name="Straight Connector 381">
          <a:extLst>
            <a:ext uri="{FF2B5EF4-FFF2-40B4-BE49-F238E27FC236}">
              <a16:creationId xmlns:a16="http://schemas.microsoft.com/office/drawing/2014/main" id="{00000000-0008-0000-1200-00007E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83" name="Straight Connector 382">
          <a:extLst>
            <a:ext uri="{FF2B5EF4-FFF2-40B4-BE49-F238E27FC236}">
              <a16:creationId xmlns:a16="http://schemas.microsoft.com/office/drawing/2014/main" id="{00000000-0008-0000-1200-00007F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84" name="Straight Connector 383">
          <a:extLst>
            <a:ext uri="{FF2B5EF4-FFF2-40B4-BE49-F238E27FC236}">
              <a16:creationId xmlns:a16="http://schemas.microsoft.com/office/drawing/2014/main" id="{00000000-0008-0000-1200-000080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85" name="Straight Connector 384">
          <a:extLst>
            <a:ext uri="{FF2B5EF4-FFF2-40B4-BE49-F238E27FC236}">
              <a16:creationId xmlns:a16="http://schemas.microsoft.com/office/drawing/2014/main" id="{00000000-0008-0000-1200-000081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86" name="Straight Connector 385">
          <a:extLst>
            <a:ext uri="{FF2B5EF4-FFF2-40B4-BE49-F238E27FC236}">
              <a16:creationId xmlns:a16="http://schemas.microsoft.com/office/drawing/2014/main" id="{00000000-0008-0000-1200-000082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87" name="Straight Connector 386">
          <a:extLst>
            <a:ext uri="{FF2B5EF4-FFF2-40B4-BE49-F238E27FC236}">
              <a16:creationId xmlns:a16="http://schemas.microsoft.com/office/drawing/2014/main" id="{00000000-0008-0000-1200-000083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88" name="Straight Connector 387">
          <a:extLst>
            <a:ext uri="{FF2B5EF4-FFF2-40B4-BE49-F238E27FC236}">
              <a16:creationId xmlns:a16="http://schemas.microsoft.com/office/drawing/2014/main" id="{00000000-0008-0000-1200-000084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9" name="Straight Connector 388">
          <a:extLst>
            <a:ext uri="{FF2B5EF4-FFF2-40B4-BE49-F238E27FC236}">
              <a16:creationId xmlns:a16="http://schemas.microsoft.com/office/drawing/2014/main" id="{00000000-0008-0000-1200-000085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0" name="Straight Connector 389">
          <a:extLst>
            <a:ext uri="{FF2B5EF4-FFF2-40B4-BE49-F238E27FC236}">
              <a16:creationId xmlns:a16="http://schemas.microsoft.com/office/drawing/2014/main" id="{00000000-0008-0000-1200-000086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1" name="Straight Connector 390">
          <a:extLst>
            <a:ext uri="{FF2B5EF4-FFF2-40B4-BE49-F238E27FC236}">
              <a16:creationId xmlns:a16="http://schemas.microsoft.com/office/drawing/2014/main" id="{00000000-0008-0000-1200-000087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2" name="Straight Connector 391">
          <a:extLst>
            <a:ext uri="{FF2B5EF4-FFF2-40B4-BE49-F238E27FC236}">
              <a16:creationId xmlns:a16="http://schemas.microsoft.com/office/drawing/2014/main" id="{00000000-0008-0000-1200-000088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93" name="Straight Connector 392">
          <a:extLst>
            <a:ext uri="{FF2B5EF4-FFF2-40B4-BE49-F238E27FC236}">
              <a16:creationId xmlns:a16="http://schemas.microsoft.com/office/drawing/2014/main" id="{00000000-0008-0000-1200-000089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4" name="Straight Connector 393">
          <a:extLst>
            <a:ext uri="{FF2B5EF4-FFF2-40B4-BE49-F238E27FC236}">
              <a16:creationId xmlns:a16="http://schemas.microsoft.com/office/drawing/2014/main" id="{00000000-0008-0000-1200-00008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5" name="Straight Connector 394">
          <a:extLst>
            <a:ext uri="{FF2B5EF4-FFF2-40B4-BE49-F238E27FC236}">
              <a16:creationId xmlns:a16="http://schemas.microsoft.com/office/drawing/2014/main" id="{00000000-0008-0000-1200-00008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6" name="Straight Connector 395">
          <a:extLst>
            <a:ext uri="{FF2B5EF4-FFF2-40B4-BE49-F238E27FC236}">
              <a16:creationId xmlns:a16="http://schemas.microsoft.com/office/drawing/2014/main" id="{00000000-0008-0000-1200-00008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7" name="Straight Connector 396">
          <a:extLst>
            <a:ext uri="{FF2B5EF4-FFF2-40B4-BE49-F238E27FC236}">
              <a16:creationId xmlns:a16="http://schemas.microsoft.com/office/drawing/2014/main" id="{00000000-0008-0000-1200-00008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8" name="Straight Connector 397">
          <a:extLst>
            <a:ext uri="{FF2B5EF4-FFF2-40B4-BE49-F238E27FC236}">
              <a16:creationId xmlns:a16="http://schemas.microsoft.com/office/drawing/2014/main" id="{00000000-0008-0000-1200-00008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9" name="Straight Connector 398">
          <a:extLst>
            <a:ext uri="{FF2B5EF4-FFF2-40B4-BE49-F238E27FC236}">
              <a16:creationId xmlns:a16="http://schemas.microsoft.com/office/drawing/2014/main" id="{00000000-0008-0000-1200-00008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0" name="Straight Connector 399">
          <a:extLst>
            <a:ext uri="{FF2B5EF4-FFF2-40B4-BE49-F238E27FC236}">
              <a16:creationId xmlns:a16="http://schemas.microsoft.com/office/drawing/2014/main" id="{00000000-0008-0000-1200-00009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01" name="Straight Connector 400">
          <a:extLst>
            <a:ext uri="{FF2B5EF4-FFF2-40B4-BE49-F238E27FC236}">
              <a16:creationId xmlns:a16="http://schemas.microsoft.com/office/drawing/2014/main" id="{00000000-0008-0000-1200-00009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02" name="Straight Connector 401">
          <a:extLst>
            <a:ext uri="{FF2B5EF4-FFF2-40B4-BE49-F238E27FC236}">
              <a16:creationId xmlns:a16="http://schemas.microsoft.com/office/drawing/2014/main" id="{00000000-0008-0000-1200-000092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03" name="Straight Connector 402">
          <a:extLst>
            <a:ext uri="{FF2B5EF4-FFF2-40B4-BE49-F238E27FC236}">
              <a16:creationId xmlns:a16="http://schemas.microsoft.com/office/drawing/2014/main" id="{00000000-0008-0000-1200-000093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04" name="Straight Connector 403">
          <a:extLst>
            <a:ext uri="{FF2B5EF4-FFF2-40B4-BE49-F238E27FC236}">
              <a16:creationId xmlns:a16="http://schemas.microsoft.com/office/drawing/2014/main" id="{00000000-0008-0000-1200-000094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05" name="Straight Connector 404">
          <a:extLst>
            <a:ext uri="{FF2B5EF4-FFF2-40B4-BE49-F238E27FC236}">
              <a16:creationId xmlns:a16="http://schemas.microsoft.com/office/drawing/2014/main" id="{00000000-0008-0000-1200-000095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06" name="Straight Connector 405">
          <a:extLst>
            <a:ext uri="{FF2B5EF4-FFF2-40B4-BE49-F238E27FC236}">
              <a16:creationId xmlns:a16="http://schemas.microsoft.com/office/drawing/2014/main" id="{00000000-0008-0000-1200-000096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07" name="Straight Connector 406">
          <a:extLst>
            <a:ext uri="{FF2B5EF4-FFF2-40B4-BE49-F238E27FC236}">
              <a16:creationId xmlns:a16="http://schemas.microsoft.com/office/drawing/2014/main" id="{00000000-0008-0000-1200-000097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08" name="Straight Connector 407">
          <a:extLst>
            <a:ext uri="{FF2B5EF4-FFF2-40B4-BE49-F238E27FC236}">
              <a16:creationId xmlns:a16="http://schemas.microsoft.com/office/drawing/2014/main" id="{00000000-0008-0000-1200-000098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09" name="Straight Connector 408">
          <a:extLst>
            <a:ext uri="{FF2B5EF4-FFF2-40B4-BE49-F238E27FC236}">
              <a16:creationId xmlns:a16="http://schemas.microsoft.com/office/drawing/2014/main" id="{00000000-0008-0000-1200-000099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410" name="Straight Connector 409">
          <a:extLst>
            <a:ext uri="{FF2B5EF4-FFF2-40B4-BE49-F238E27FC236}">
              <a16:creationId xmlns:a16="http://schemas.microsoft.com/office/drawing/2014/main" id="{00000000-0008-0000-1200-00009A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411" name="Straight Connector 410">
          <a:extLst>
            <a:ext uri="{FF2B5EF4-FFF2-40B4-BE49-F238E27FC236}">
              <a16:creationId xmlns:a16="http://schemas.microsoft.com/office/drawing/2014/main" id="{00000000-0008-0000-1200-00009B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412" name="Straight Connector 411">
          <a:extLst>
            <a:ext uri="{FF2B5EF4-FFF2-40B4-BE49-F238E27FC236}">
              <a16:creationId xmlns:a16="http://schemas.microsoft.com/office/drawing/2014/main" id="{00000000-0008-0000-1200-00009C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413" name="Straight Connector 412">
          <a:extLst>
            <a:ext uri="{FF2B5EF4-FFF2-40B4-BE49-F238E27FC236}">
              <a16:creationId xmlns:a16="http://schemas.microsoft.com/office/drawing/2014/main" id="{00000000-0008-0000-1200-00009D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414" name="Straight Connector 413">
          <a:extLst>
            <a:ext uri="{FF2B5EF4-FFF2-40B4-BE49-F238E27FC236}">
              <a16:creationId xmlns:a16="http://schemas.microsoft.com/office/drawing/2014/main" id="{00000000-0008-0000-1200-00009E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415" name="Straight Connector 414">
          <a:extLst>
            <a:ext uri="{FF2B5EF4-FFF2-40B4-BE49-F238E27FC236}">
              <a16:creationId xmlns:a16="http://schemas.microsoft.com/office/drawing/2014/main" id="{00000000-0008-0000-1200-00009F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416" name="Straight Connector 415">
          <a:extLst>
            <a:ext uri="{FF2B5EF4-FFF2-40B4-BE49-F238E27FC236}">
              <a16:creationId xmlns:a16="http://schemas.microsoft.com/office/drawing/2014/main" id="{00000000-0008-0000-1200-0000A0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17" name="Straight Connector 416">
          <a:extLst>
            <a:ext uri="{FF2B5EF4-FFF2-40B4-BE49-F238E27FC236}">
              <a16:creationId xmlns:a16="http://schemas.microsoft.com/office/drawing/2014/main" id="{00000000-0008-0000-1200-0000A1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18" name="Straight Connector 417">
          <a:extLst>
            <a:ext uri="{FF2B5EF4-FFF2-40B4-BE49-F238E27FC236}">
              <a16:creationId xmlns:a16="http://schemas.microsoft.com/office/drawing/2014/main" id="{00000000-0008-0000-1200-0000A2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19" name="Straight Connector 418">
          <a:extLst>
            <a:ext uri="{FF2B5EF4-FFF2-40B4-BE49-F238E27FC236}">
              <a16:creationId xmlns:a16="http://schemas.microsoft.com/office/drawing/2014/main" id="{00000000-0008-0000-1200-0000A3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0" name="Straight Connector 419">
          <a:extLst>
            <a:ext uri="{FF2B5EF4-FFF2-40B4-BE49-F238E27FC236}">
              <a16:creationId xmlns:a16="http://schemas.microsoft.com/office/drawing/2014/main" id="{00000000-0008-0000-1200-0000A4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421" name="Straight Connector 420">
          <a:extLst>
            <a:ext uri="{FF2B5EF4-FFF2-40B4-BE49-F238E27FC236}">
              <a16:creationId xmlns:a16="http://schemas.microsoft.com/office/drawing/2014/main" id="{00000000-0008-0000-1200-0000A5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2" name="Straight Connector 421">
          <a:extLst>
            <a:ext uri="{FF2B5EF4-FFF2-40B4-BE49-F238E27FC236}">
              <a16:creationId xmlns:a16="http://schemas.microsoft.com/office/drawing/2014/main" id="{00000000-0008-0000-1200-0000A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3" name="Straight Connector 422">
          <a:extLst>
            <a:ext uri="{FF2B5EF4-FFF2-40B4-BE49-F238E27FC236}">
              <a16:creationId xmlns:a16="http://schemas.microsoft.com/office/drawing/2014/main" id="{00000000-0008-0000-1200-0000A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4" name="Straight Connector 423">
          <a:extLst>
            <a:ext uri="{FF2B5EF4-FFF2-40B4-BE49-F238E27FC236}">
              <a16:creationId xmlns:a16="http://schemas.microsoft.com/office/drawing/2014/main" id="{00000000-0008-0000-1200-0000A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5" name="Straight Connector 424">
          <a:extLst>
            <a:ext uri="{FF2B5EF4-FFF2-40B4-BE49-F238E27FC236}">
              <a16:creationId xmlns:a16="http://schemas.microsoft.com/office/drawing/2014/main" id="{00000000-0008-0000-1200-0000A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6" name="Straight Connector 425">
          <a:extLst>
            <a:ext uri="{FF2B5EF4-FFF2-40B4-BE49-F238E27FC236}">
              <a16:creationId xmlns:a16="http://schemas.microsoft.com/office/drawing/2014/main" id="{00000000-0008-0000-1200-0000A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7" name="Straight Connector 426">
          <a:extLst>
            <a:ext uri="{FF2B5EF4-FFF2-40B4-BE49-F238E27FC236}">
              <a16:creationId xmlns:a16="http://schemas.microsoft.com/office/drawing/2014/main" id="{00000000-0008-0000-1200-0000A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8" name="Straight Connector 427">
          <a:extLst>
            <a:ext uri="{FF2B5EF4-FFF2-40B4-BE49-F238E27FC236}">
              <a16:creationId xmlns:a16="http://schemas.microsoft.com/office/drawing/2014/main" id="{00000000-0008-0000-1200-0000A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9" name="Straight Connector 428">
          <a:extLst>
            <a:ext uri="{FF2B5EF4-FFF2-40B4-BE49-F238E27FC236}">
              <a16:creationId xmlns:a16="http://schemas.microsoft.com/office/drawing/2014/main" id="{00000000-0008-0000-1200-0000A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30" name="Straight Connector 429">
          <a:extLst>
            <a:ext uri="{FF2B5EF4-FFF2-40B4-BE49-F238E27FC236}">
              <a16:creationId xmlns:a16="http://schemas.microsoft.com/office/drawing/2014/main" id="{00000000-0008-0000-1200-0000AE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31" name="Straight Connector 430">
          <a:extLst>
            <a:ext uri="{FF2B5EF4-FFF2-40B4-BE49-F238E27FC236}">
              <a16:creationId xmlns:a16="http://schemas.microsoft.com/office/drawing/2014/main" id="{00000000-0008-0000-1200-0000AF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32" name="Straight Connector 431">
          <a:extLst>
            <a:ext uri="{FF2B5EF4-FFF2-40B4-BE49-F238E27FC236}">
              <a16:creationId xmlns:a16="http://schemas.microsoft.com/office/drawing/2014/main" id="{00000000-0008-0000-1200-0000B0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33" name="Straight Connector 432">
          <a:extLst>
            <a:ext uri="{FF2B5EF4-FFF2-40B4-BE49-F238E27FC236}">
              <a16:creationId xmlns:a16="http://schemas.microsoft.com/office/drawing/2014/main" id="{00000000-0008-0000-1200-0000B1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1300-000002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00000000-0008-0000-1300-000003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1300-000004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1300-000005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1300-000006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1300-000007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00000000-0008-0000-1300-000008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1300-000009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1300-00000A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00000000-0008-0000-1300-00000B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1300-00000C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00000000-0008-0000-1300-00000D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1300-00000E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id="{00000000-0008-0000-1300-00000F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00000000-0008-0000-1300-000010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1300-000011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1300-00001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1300-00001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1300-00001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1300-00001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00000000-0008-0000-1300-00001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1300-00001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>
          <a:extLst>
            <a:ext uri="{FF2B5EF4-FFF2-40B4-BE49-F238E27FC236}">
              <a16:creationId xmlns:a16="http://schemas.microsoft.com/office/drawing/2014/main" id="{00000000-0008-0000-1300-00001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id="{00000000-0008-0000-1300-00001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id="{00000000-0008-0000-1300-00001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id="{00000000-0008-0000-1300-00001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id="{00000000-0008-0000-1300-00001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id="{00000000-0008-0000-1300-00001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" name="Straight Connector 29">
          <a:extLst>
            <a:ext uri="{FF2B5EF4-FFF2-40B4-BE49-F238E27FC236}">
              <a16:creationId xmlns:a16="http://schemas.microsoft.com/office/drawing/2014/main" id="{00000000-0008-0000-1300-00001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" name="Straight Connector 30">
          <a:extLst>
            <a:ext uri="{FF2B5EF4-FFF2-40B4-BE49-F238E27FC236}">
              <a16:creationId xmlns:a16="http://schemas.microsoft.com/office/drawing/2014/main" id="{00000000-0008-0000-1300-00001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" name="Straight Connector 31">
          <a:extLst>
            <a:ext uri="{FF2B5EF4-FFF2-40B4-BE49-F238E27FC236}">
              <a16:creationId xmlns:a16="http://schemas.microsoft.com/office/drawing/2014/main" id="{00000000-0008-0000-1300-00002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" name="Straight Connector 32">
          <a:extLst>
            <a:ext uri="{FF2B5EF4-FFF2-40B4-BE49-F238E27FC236}">
              <a16:creationId xmlns:a16="http://schemas.microsoft.com/office/drawing/2014/main" id="{00000000-0008-0000-1300-00002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" name="Straight Connector 33">
          <a:extLst>
            <a:ext uri="{FF2B5EF4-FFF2-40B4-BE49-F238E27FC236}">
              <a16:creationId xmlns:a16="http://schemas.microsoft.com/office/drawing/2014/main" id="{00000000-0008-0000-1300-00002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" name="Straight Connector 34">
          <a:extLst>
            <a:ext uri="{FF2B5EF4-FFF2-40B4-BE49-F238E27FC236}">
              <a16:creationId xmlns:a16="http://schemas.microsoft.com/office/drawing/2014/main" id="{00000000-0008-0000-1300-00002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" name="Straight Connector 35">
          <a:extLst>
            <a:ext uri="{FF2B5EF4-FFF2-40B4-BE49-F238E27FC236}">
              <a16:creationId xmlns:a16="http://schemas.microsoft.com/office/drawing/2014/main" id="{00000000-0008-0000-1300-00002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" name="Straight Connector 36">
          <a:extLst>
            <a:ext uri="{FF2B5EF4-FFF2-40B4-BE49-F238E27FC236}">
              <a16:creationId xmlns:a16="http://schemas.microsoft.com/office/drawing/2014/main" id="{00000000-0008-0000-1300-00002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" name="Straight Connector 37">
          <a:extLst>
            <a:ext uri="{FF2B5EF4-FFF2-40B4-BE49-F238E27FC236}">
              <a16:creationId xmlns:a16="http://schemas.microsoft.com/office/drawing/2014/main" id="{00000000-0008-0000-1300-00002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" name="Straight Connector 38">
          <a:extLst>
            <a:ext uri="{FF2B5EF4-FFF2-40B4-BE49-F238E27FC236}">
              <a16:creationId xmlns:a16="http://schemas.microsoft.com/office/drawing/2014/main" id="{00000000-0008-0000-1300-00002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" name="Straight Connector 39">
          <a:extLst>
            <a:ext uri="{FF2B5EF4-FFF2-40B4-BE49-F238E27FC236}">
              <a16:creationId xmlns:a16="http://schemas.microsoft.com/office/drawing/2014/main" id="{00000000-0008-0000-1300-00002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1" name="Straight Connector 40">
          <a:extLst>
            <a:ext uri="{FF2B5EF4-FFF2-40B4-BE49-F238E27FC236}">
              <a16:creationId xmlns:a16="http://schemas.microsoft.com/office/drawing/2014/main" id="{00000000-0008-0000-1300-00002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" name="Straight Connector 41">
          <a:extLst>
            <a:ext uri="{FF2B5EF4-FFF2-40B4-BE49-F238E27FC236}">
              <a16:creationId xmlns:a16="http://schemas.microsoft.com/office/drawing/2014/main" id="{00000000-0008-0000-1300-00002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3" name="Straight Connector 42">
          <a:extLst>
            <a:ext uri="{FF2B5EF4-FFF2-40B4-BE49-F238E27FC236}">
              <a16:creationId xmlns:a16="http://schemas.microsoft.com/office/drawing/2014/main" id="{00000000-0008-0000-1300-00002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4" name="Straight Connector 43">
          <a:extLst>
            <a:ext uri="{FF2B5EF4-FFF2-40B4-BE49-F238E27FC236}">
              <a16:creationId xmlns:a16="http://schemas.microsoft.com/office/drawing/2014/main" id="{00000000-0008-0000-1300-00002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" name="Straight Connector 44">
          <a:extLst>
            <a:ext uri="{FF2B5EF4-FFF2-40B4-BE49-F238E27FC236}">
              <a16:creationId xmlns:a16="http://schemas.microsoft.com/office/drawing/2014/main" id="{00000000-0008-0000-1300-00002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6" name="Straight Connector 45">
          <a:extLst>
            <a:ext uri="{FF2B5EF4-FFF2-40B4-BE49-F238E27FC236}">
              <a16:creationId xmlns:a16="http://schemas.microsoft.com/office/drawing/2014/main" id="{00000000-0008-0000-1300-00002E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7" name="Straight Connector 46">
          <a:extLst>
            <a:ext uri="{FF2B5EF4-FFF2-40B4-BE49-F238E27FC236}">
              <a16:creationId xmlns:a16="http://schemas.microsoft.com/office/drawing/2014/main" id="{00000000-0008-0000-1300-00002F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8" name="Straight Connector 47">
          <a:extLst>
            <a:ext uri="{FF2B5EF4-FFF2-40B4-BE49-F238E27FC236}">
              <a16:creationId xmlns:a16="http://schemas.microsoft.com/office/drawing/2014/main" id="{00000000-0008-0000-1300-000030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9" name="Straight Connector 48">
          <a:extLst>
            <a:ext uri="{FF2B5EF4-FFF2-40B4-BE49-F238E27FC236}">
              <a16:creationId xmlns:a16="http://schemas.microsoft.com/office/drawing/2014/main" id="{00000000-0008-0000-1300-000031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50" name="Straight Connector 49">
          <a:extLst>
            <a:ext uri="{FF2B5EF4-FFF2-40B4-BE49-F238E27FC236}">
              <a16:creationId xmlns:a16="http://schemas.microsoft.com/office/drawing/2014/main" id="{00000000-0008-0000-1300-000032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51" name="Straight Connector 50">
          <a:extLst>
            <a:ext uri="{FF2B5EF4-FFF2-40B4-BE49-F238E27FC236}">
              <a16:creationId xmlns:a16="http://schemas.microsoft.com/office/drawing/2014/main" id="{00000000-0008-0000-1300-000033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52" name="Straight Connector 51">
          <a:extLst>
            <a:ext uri="{FF2B5EF4-FFF2-40B4-BE49-F238E27FC236}">
              <a16:creationId xmlns:a16="http://schemas.microsoft.com/office/drawing/2014/main" id="{00000000-0008-0000-1300-000034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53" name="Straight Connector 52">
          <a:extLst>
            <a:ext uri="{FF2B5EF4-FFF2-40B4-BE49-F238E27FC236}">
              <a16:creationId xmlns:a16="http://schemas.microsoft.com/office/drawing/2014/main" id="{00000000-0008-0000-1300-000035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54" name="Straight Connector 53">
          <a:extLst>
            <a:ext uri="{FF2B5EF4-FFF2-40B4-BE49-F238E27FC236}">
              <a16:creationId xmlns:a16="http://schemas.microsoft.com/office/drawing/2014/main" id="{00000000-0008-0000-1300-000036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55" name="Straight Connector 54">
          <a:extLst>
            <a:ext uri="{FF2B5EF4-FFF2-40B4-BE49-F238E27FC236}">
              <a16:creationId xmlns:a16="http://schemas.microsoft.com/office/drawing/2014/main" id="{00000000-0008-0000-1300-000037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56" name="Straight Connector 55">
          <a:extLst>
            <a:ext uri="{FF2B5EF4-FFF2-40B4-BE49-F238E27FC236}">
              <a16:creationId xmlns:a16="http://schemas.microsoft.com/office/drawing/2014/main" id="{00000000-0008-0000-1300-000038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57" name="Straight Connector 56">
          <a:extLst>
            <a:ext uri="{FF2B5EF4-FFF2-40B4-BE49-F238E27FC236}">
              <a16:creationId xmlns:a16="http://schemas.microsoft.com/office/drawing/2014/main" id="{00000000-0008-0000-1300-000039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58" name="Straight Connector 57">
          <a:extLst>
            <a:ext uri="{FF2B5EF4-FFF2-40B4-BE49-F238E27FC236}">
              <a16:creationId xmlns:a16="http://schemas.microsoft.com/office/drawing/2014/main" id="{00000000-0008-0000-1300-00003A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59" name="Straight Connector 58">
          <a:extLst>
            <a:ext uri="{FF2B5EF4-FFF2-40B4-BE49-F238E27FC236}">
              <a16:creationId xmlns:a16="http://schemas.microsoft.com/office/drawing/2014/main" id="{00000000-0008-0000-1300-00003B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0" name="Straight Connector 59">
          <a:extLst>
            <a:ext uri="{FF2B5EF4-FFF2-40B4-BE49-F238E27FC236}">
              <a16:creationId xmlns:a16="http://schemas.microsoft.com/office/drawing/2014/main" id="{00000000-0008-0000-1300-00003C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61" name="Straight Connector 60">
          <a:extLst>
            <a:ext uri="{FF2B5EF4-FFF2-40B4-BE49-F238E27FC236}">
              <a16:creationId xmlns:a16="http://schemas.microsoft.com/office/drawing/2014/main" id="{00000000-0008-0000-1300-00003D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2" name="Straight Connector 61">
          <a:extLst>
            <a:ext uri="{FF2B5EF4-FFF2-40B4-BE49-F238E27FC236}">
              <a16:creationId xmlns:a16="http://schemas.microsoft.com/office/drawing/2014/main" id="{00000000-0008-0000-1300-00003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3" name="Straight Connector 62">
          <a:extLst>
            <a:ext uri="{FF2B5EF4-FFF2-40B4-BE49-F238E27FC236}">
              <a16:creationId xmlns:a16="http://schemas.microsoft.com/office/drawing/2014/main" id="{00000000-0008-0000-1300-00003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4" name="Straight Connector 63">
          <a:extLst>
            <a:ext uri="{FF2B5EF4-FFF2-40B4-BE49-F238E27FC236}">
              <a16:creationId xmlns:a16="http://schemas.microsoft.com/office/drawing/2014/main" id="{00000000-0008-0000-1300-00004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5" name="Straight Connector 64">
          <a:extLst>
            <a:ext uri="{FF2B5EF4-FFF2-40B4-BE49-F238E27FC236}">
              <a16:creationId xmlns:a16="http://schemas.microsoft.com/office/drawing/2014/main" id="{00000000-0008-0000-1300-00004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6" name="Straight Connector 65">
          <a:extLst>
            <a:ext uri="{FF2B5EF4-FFF2-40B4-BE49-F238E27FC236}">
              <a16:creationId xmlns:a16="http://schemas.microsoft.com/office/drawing/2014/main" id="{00000000-0008-0000-1300-00004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7" name="Straight Connector 66">
          <a:extLst>
            <a:ext uri="{FF2B5EF4-FFF2-40B4-BE49-F238E27FC236}">
              <a16:creationId xmlns:a16="http://schemas.microsoft.com/office/drawing/2014/main" id="{00000000-0008-0000-1300-00004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8" name="Straight Connector 67">
          <a:extLst>
            <a:ext uri="{FF2B5EF4-FFF2-40B4-BE49-F238E27FC236}">
              <a16:creationId xmlns:a16="http://schemas.microsoft.com/office/drawing/2014/main" id="{00000000-0008-0000-1300-00004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9" name="Straight Connector 68">
          <a:extLst>
            <a:ext uri="{FF2B5EF4-FFF2-40B4-BE49-F238E27FC236}">
              <a16:creationId xmlns:a16="http://schemas.microsoft.com/office/drawing/2014/main" id="{00000000-0008-0000-1300-00004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0" name="Straight Connector 69">
          <a:extLst>
            <a:ext uri="{FF2B5EF4-FFF2-40B4-BE49-F238E27FC236}">
              <a16:creationId xmlns:a16="http://schemas.microsoft.com/office/drawing/2014/main" id="{00000000-0008-0000-1300-00004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1" name="Straight Connector 70">
          <a:extLst>
            <a:ext uri="{FF2B5EF4-FFF2-40B4-BE49-F238E27FC236}">
              <a16:creationId xmlns:a16="http://schemas.microsoft.com/office/drawing/2014/main" id="{00000000-0008-0000-1300-00004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2" name="Straight Connector 71">
          <a:extLst>
            <a:ext uri="{FF2B5EF4-FFF2-40B4-BE49-F238E27FC236}">
              <a16:creationId xmlns:a16="http://schemas.microsoft.com/office/drawing/2014/main" id="{00000000-0008-0000-1300-00004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3" name="Straight Connector 72">
          <a:extLst>
            <a:ext uri="{FF2B5EF4-FFF2-40B4-BE49-F238E27FC236}">
              <a16:creationId xmlns:a16="http://schemas.microsoft.com/office/drawing/2014/main" id="{00000000-0008-0000-1300-00004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4" name="Straight Connector 73">
          <a:extLst>
            <a:ext uri="{FF2B5EF4-FFF2-40B4-BE49-F238E27FC236}">
              <a16:creationId xmlns:a16="http://schemas.microsoft.com/office/drawing/2014/main" id="{00000000-0008-0000-1300-00004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5" name="Straight Connector 74">
          <a:extLst>
            <a:ext uri="{FF2B5EF4-FFF2-40B4-BE49-F238E27FC236}">
              <a16:creationId xmlns:a16="http://schemas.microsoft.com/office/drawing/2014/main" id="{00000000-0008-0000-1300-00004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6" name="Straight Connector 75">
          <a:extLst>
            <a:ext uri="{FF2B5EF4-FFF2-40B4-BE49-F238E27FC236}">
              <a16:creationId xmlns:a16="http://schemas.microsoft.com/office/drawing/2014/main" id="{00000000-0008-0000-1300-00004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7" name="Straight Connector 76">
          <a:extLst>
            <a:ext uri="{FF2B5EF4-FFF2-40B4-BE49-F238E27FC236}">
              <a16:creationId xmlns:a16="http://schemas.microsoft.com/office/drawing/2014/main" id="{00000000-0008-0000-1300-00004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8" name="Straight Connector 77">
          <a:extLst>
            <a:ext uri="{FF2B5EF4-FFF2-40B4-BE49-F238E27FC236}">
              <a16:creationId xmlns:a16="http://schemas.microsoft.com/office/drawing/2014/main" id="{00000000-0008-0000-1300-00004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9" name="Straight Connector 78">
          <a:extLst>
            <a:ext uri="{FF2B5EF4-FFF2-40B4-BE49-F238E27FC236}">
              <a16:creationId xmlns:a16="http://schemas.microsoft.com/office/drawing/2014/main" id="{00000000-0008-0000-1300-00004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0" name="Straight Connector 79">
          <a:extLst>
            <a:ext uri="{FF2B5EF4-FFF2-40B4-BE49-F238E27FC236}">
              <a16:creationId xmlns:a16="http://schemas.microsoft.com/office/drawing/2014/main" id="{00000000-0008-0000-1300-00005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1" name="Straight Connector 80">
          <a:extLst>
            <a:ext uri="{FF2B5EF4-FFF2-40B4-BE49-F238E27FC236}">
              <a16:creationId xmlns:a16="http://schemas.microsoft.com/office/drawing/2014/main" id="{00000000-0008-0000-1300-00005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2" name="Straight Connector 81">
          <a:extLst>
            <a:ext uri="{FF2B5EF4-FFF2-40B4-BE49-F238E27FC236}">
              <a16:creationId xmlns:a16="http://schemas.microsoft.com/office/drawing/2014/main" id="{00000000-0008-0000-1300-00005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3" name="Straight Connector 82">
          <a:extLst>
            <a:ext uri="{FF2B5EF4-FFF2-40B4-BE49-F238E27FC236}">
              <a16:creationId xmlns:a16="http://schemas.microsoft.com/office/drawing/2014/main" id="{00000000-0008-0000-1300-00005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4" name="Straight Connector 83">
          <a:extLst>
            <a:ext uri="{FF2B5EF4-FFF2-40B4-BE49-F238E27FC236}">
              <a16:creationId xmlns:a16="http://schemas.microsoft.com/office/drawing/2014/main" id="{00000000-0008-0000-1300-00005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5" name="Straight Connector 84">
          <a:extLst>
            <a:ext uri="{FF2B5EF4-FFF2-40B4-BE49-F238E27FC236}">
              <a16:creationId xmlns:a16="http://schemas.microsoft.com/office/drawing/2014/main" id="{00000000-0008-0000-1300-00005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6" name="Straight Connector 85">
          <a:extLst>
            <a:ext uri="{FF2B5EF4-FFF2-40B4-BE49-F238E27FC236}">
              <a16:creationId xmlns:a16="http://schemas.microsoft.com/office/drawing/2014/main" id="{00000000-0008-0000-1300-00005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7" name="Straight Connector 86">
          <a:extLst>
            <a:ext uri="{FF2B5EF4-FFF2-40B4-BE49-F238E27FC236}">
              <a16:creationId xmlns:a16="http://schemas.microsoft.com/office/drawing/2014/main" id="{00000000-0008-0000-1300-00005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8" name="Straight Connector 87">
          <a:extLst>
            <a:ext uri="{FF2B5EF4-FFF2-40B4-BE49-F238E27FC236}">
              <a16:creationId xmlns:a16="http://schemas.microsoft.com/office/drawing/2014/main" id="{00000000-0008-0000-1300-00005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9" name="Straight Connector 88">
          <a:extLst>
            <a:ext uri="{FF2B5EF4-FFF2-40B4-BE49-F238E27FC236}">
              <a16:creationId xmlns:a16="http://schemas.microsoft.com/office/drawing/2014/main" id="{00000000-0008-0000-1300-00005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90" name="Straight Connector 89">
          <a:extLst>
            <a:ext uri="{FF2B5EF4-FFF2-40B4-BE49-F238E27FC236}">
              <a16:creationId xmlns:a16="http://schemas.microsoft.com/office/drawing/2014/main" id="{00000000-0008-0000-1300-00005A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91" name="Straight Connector 90">
          <a:extLst>
            <a:ext uri="{FF2B5EF4-FFF2-40B4-BE49-F238E27FC236}">
              <a16:creationId xmlns:a16="http://schemas.microsoft.com/office/drawing/2014/main" id="{00000000-0008-0000-1300-00005B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92" name="Straight Connector 91">
          <a:extLst>
            <a:ext uri="{FF2B5EF4-FFF2-40B4-BE49-F238E27FC236}">
              <a16:creationId xmlns:a16="http://schemas.microsoft.com/office/drawing/2014/main" id="{00000000-0008-0000-1300-00005C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93" name="Straight Connector 92">
          <a:extLst>
            <a:ext uri="{FF2B5EF4-FFF2-40B4-BE49-F238E27FC236}">
              <a16:creationId xmlns:a16="http://schemas.microsoft.com/office/drawing/2014/main" id="{00000000-0008-0000-1300-00005D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94" name="Straight Connector 93">
          <a:extLst>
            <a:ext uri="{FF2B5EF4-FFF2-40B4-BE49-F238E27FC236}">
              <a16:creationId xmlns:a16="http://schemas.microsoft.com/office/drawing/2014/main" id="{00000000-0008-0000-1300-00005E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95" name="Straight Connector 94">
          <a:extLst>
            <a:ext uri="{FF2B5EF4-FFF2-40B4-BE49-F238E27FC236}">
              <a16:creationId xmlns:a16="http://schemas.microsoft.com/office/drawing/2014/main" id="{00000000-0008-0000-1300-00005F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96" name="Straight Connector 95">
          <a:extLst>
            <a:ext uri="{FF2B5EF4-FFF2-40B4-BE49-F238E27FC236}">
              <a16:creationId xmlns:a16="http://schemas.microsoft.com/office/drawing/2014/main" id="{00000000-0008-0000-1300-000060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7" name="Straight Connector 96">
          <a:extLst>
            <a:ext uri="{FF2B5EF4-FFF2-40B4-BE49-F238E27FC236}">
              <a16:creationId xmlns:a16="http://schemas.microsoft.com/office/drawing/2014/main" id="{00000000-0008-0000-1300-000061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98" name="Straight Connector 97">
          <a:extLst>
            <a:ext uri="{FF2B5EF4-FFF2-40B4-BE49-F238E27FC236}">
              <a16:creationId xmlns:a16="http://schemas.microsoft.com/office/drawing/2014/main" id="{00000000-0008-0000-1300-000062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99" name="Straight Connector 98">
          <a:extLst>
            <a:ext uri="{FF2B5EF4-FFF2-40B4-BE49-F238E27FC236}">
              <a16:creationId xmlns:a16="http://schemas.microsoft.com/office/drawing/2014/main" id="{00000000-0008-0000-1300-000063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00" name="Straight Connector 99">
          <a:extLst>
            <a:ext uri="{FF2B5EF4-FFF2-40B4-BE49-F238E27FC236}">
              <a16:creationId xmlns:a16="http://schemas.microsoft.com/office/drawing/2014/main" id="{00000000-0008-0000-1300-000064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1" name="Straight Connector 100">
          <a:extLst>
            <a:ext uri="{FF2B5EF4-FFF2-40B4-BE49-F238E27FC236}">
              <a16:creationId xmlns:a16="http://schemas.microsoft.com/office/drawing/2014/main" id="{00000000-0008-0000-1300-000065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2" name="Straight Connector 101">
          <a:extLst>
            <a:ext uri="{FF2B5EF4-FFF2-40B4-BE49-F238E27FC236}">
              <a16:creationId xmlns:a16="http://schemas.microsoft.com/office/drawing/2014/main" id="{00000000-0008-0000-1300-000066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3" name="Straight Connector 102">
          <a:extLst>
            <a:ext uri="{FF2B5EF4-FFF2-40B4-BE49-F238E27FC236}">
              <a16:creationId xmlns:a16="http://schemas.microsoft.com/office/drawing/2014/main" id="{00000000-0008-0000-1300-000067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4" name="Straight Connector 103">
          <a:extLst>
            <a:ext uri="{FF2B5EF4-FFF2-40B4-BE49-F238E27FC236}">
              <a16:creationId xmlns:a16="http://schemas.microsoft.com/office/drawing/2014/main" id="{00000000-0008-0000-1300-000068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05" name="Straight Connector 104">
          <a:extLst>
            <a:ext uri="{FF2B5EF4-FFF2-40B4-BE49-F238E27FC236}">
              <a16:creationId xmlns:a16="http://schemas.microsoft.com/office/drawing/2014/main" id="{00000000-0008-0000-1300-000069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6" name="Straight Connector 105">
          <a:extLst>
            <a:ext uri="{FF2B5EF4-FFF2-40B4-BE49-F238E27FC236}">
              <a16:creationId xmlns:a16="http://schemas.microsoft.com/office/drawing/2014/main" id="{00000000-0008-0000-1300-00006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7" name="Straight Connector 106">
          <a:extLst>
            <a:ext uri="{FF2B5EF4-FFF2-40B4-BE49-F238E27FC236}">
              <a16:creationId xmlns:a16="http://schemas.microsoft.com/office/drawing/2014/main" id="{00000000-0008-0000-1300-00006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8" name="Straight Connector 107">
          <a:extLst>
            <a:ext uri="{FF2B5EF4-FFF2-40B4-BE49-F238E27FC236}">
              <a16:creationId xmlns:a16="http://schemas.microsoft.com/office/drawing/2014/main" id="{00000000-0008-0000-1300-00006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9" name="Straight Connector 108">
          <a:extLst>
            <a:ext uri="{FF2B5EF4-FFF2-40B4-BE49-F238E27FC236}">
              <a16:creationId xmlns:a16="http://schemas.microsoft.com/office/drawing/2014/main" id="{00000000-0008-0000-1300-00006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0" name="Straight Connector 109">
          <a:extLst>
            <a:ext uri="{FF2B5EF4-FFF2-40B4-BE49-F238E27FC236}">
              <a16:creationId xmlns:a16="http://schemas.microsoft.com/office/drawing/2014/main" id="{00000000-0008-0000-1300-00006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1" name="Straight Connector 110">
          <a:extLst>
            <a:ext uri="{FF2B5EF4-FFF2-40B4-BE49-F238E27FC236}">
              <a16:creationId xmlns:a16="http://schemas.microsoft.com/office/drawing/2014/main" id="{00000000-0008-0000-1300-00006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2" name="Straight Connector 111">
          <a:extLst>
            <a:ext uri="{FF2B5EF4-FFF2-40B4-BE49-F238E27FC236}">
              <a16:creationId xmlns:a16="http://schemas.microsoft.com/office/drawing/2014/main" id="{00000000-0008-0000-1300-00007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3" name="Straight Connector 112">
          <a:extLst>
            <a:ext uri="{FF2B5EF4-FFF2-40B4-BE49-F238E27FC236}">
              <a16:creationId xmlns:a16="http://schemas.microsoft.com/office/drawing/2014/main" id="{00000000-0008-0000-1300-00007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4" name="Straight Connector 113">
          <a:extLst>
            <a:ext uri="{FF2B5EF4-FFF2-40B4-BE49-F238E27FC236}">
              <a16:creationId xmlns:a16="http://schemas.microsoft.com/office/drawing/2014/main" id="{00000000-0008-0000-1300-00007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5" name="Straight Connector 114">
          <a:extLst>
            <a:ext uri="{FF2B5EF4-FFF2-40B4-BE49-F238E27FC236}">
              <a16:creationId xmlns:a16="http://schemas.microsoft.com/office/drawing/2014/main" id="{00000000-0008-0000-1300-00007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6" name="Straight Connector 115">
          <a:extLst>
            <a:ext uri="{FF2B5EF4-FFF2-40B4-BE49-F238E27FC236}">
              <a16:creationId xmlns:a16="http://schemas.microsoft.com/office/drawing/2014/main" id="{00000000-0008-0000-1300-00007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7" name="Straight Connector 116">
          <a:extLst>
            <a:ext uri="{FF2B5EF4-FFF2-40B4-BE49-F238E27FC236}">
              <a16:creationId xmlns:a16="http://schemas.microsoft.com/office/drawing/2014/main" id="{00000000-0008-0000-1300-00007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8" name="Straight Connector 117">
          <a:extLst>
            <a:ext uri="{FF2B5EF4-FFF2-40B4-BE49-F238E27FC236}">
              <a16:creationId xmlns:a16="http://schemas.microsoft.com/office/drawing/2014/main" id="{00000000-0008-0000-1300-00007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9" name="Straight Connector 118">
          <a:extLst>
            <a:ext uri="{FF2B5EF4-FFF2-40B4-BE49-F238E27FC236}">
              <a16:creationId xmlns:a16="http://schemas.microsoft.com/office/drawing/2014/main" id="{00000000-0008-0000-1300-00007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0" name="Straight Connector 119">
          <a:extLst>
            <a:ext uri="{FF2B5EF4-FFF2-40B4-BE49-F238E27FC236}">
              <a16:creationId xmlns:a16="http://schemas.microsoft.com/office/drawing/2014/main" id="{00000000-0008-0000-1300-00007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1" name="Straight Connector 120">
          <a:extLst>
            <a:ext uri="{FF2B5EF4-FFF2-40B4-BE49-F238E27FC236}">
              <a16:creationId xmlns:a16="http://schemas.microsoft.com/office/drawing/2014/main" id="{00000000-0008-0000-1300-00007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2" name="Straight Connector 121">
          <a:extLst>
            <a:ext uri="{FF2B5EF4-FFF2-40B4-BE49-F238E27FC236}">
              <a16:creationId xmlns:a16="http://schemas.microsoft.com/office/drawing/2014/main" id="{00000000-0008-0000-1300-00007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3" name="Straight Connector 122">
          <a:extLst>
            <a:ext uri="{FF2B5EF4-FFF2-40B4-BE49-F238E27FC236}">
              <a16:creationId xmlns:a16="http://schemas.microsoft.com/office/drawing/2014/main" id="{00000000-0008-0000-1300-00007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4" name="Straight Connector 123">
          <a:extLst>
            <a:ext uri="{FF2B5EF4-FFF2-40B4-BE49-F238E27FC236}">
              <a16:creationId xmlns:a16="http://schemas.microsoft.com/office/drawing/2014/main" id="{00000000-0008-0000-1300-00007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5" name="Straight Connector 124">
          <a:extLst>
            <a:ext uri="{FF2B5EF4-FFF2-40B4-BE49-F238E27FC236}">
              <a16:creationId xmlns:a16="http://schemas.microsoft.com/office/drawing/2014/main" id="{00000000-0008-0000-1300-00007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6" name="Straight Connector 125">
          <a:extLst>
            <a:ext uri="{FF2B5EF4-FFF2-40B4-BE49-F238E27FC236}">
              <a16:creationId xmlns:a16="http://schemas.microsoft.com/office/drawing/2014/main" id="{00000000-0008-0000-1300-00007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7" name="Straight Connector 126">
          <a:extLst>
            <a:ext uri="{FF2B5EF4-FFF2-40B4-BE49-F238E27FC236}">
              <a16:creationId xmlns:a16="http://schemas.microsoft.com/office/drawing/2014/main" id="{00000000-0008-0000-1300-00007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8" name="Straight Connector 127">
          <a:extLst>
            <a:ext uri="{FF2B5EF4-FFF2-40B4-BE49-F238E27FC236}">
              <a16:creationId xmlns:a16="http://schemas.microsoft.com/office/drawing/2014/main" id="{00000000-0008-0000-1300-00008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9" name="Straight Connector 128">
          <a:extLst>
            <a:ext uri="{FF2B5EF4-FFF2-40B4-BE49-F238E27FC236}">
              <a16:creationId xmlns:a16="http://schemas.microsoft.com/office/drawing/2014/main" id="{00000000-0008-0000-1300-00008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0" name="Straight Connector 129">
          <a:extLst>
            <a:ext uri="{FF2B5EF4-FFF2-40B4-BE49-F238E27FC236}">
              <a16:creationId xmlns:a16="http://schemas.microsoft.com/office/drawing/2014/main" id="{00000000-0008-0000-1300-00008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31" name="Straight Connector 130">
          <a:extLst>
            <a:ext uri="{FF2B5EF4-FFF2-40B4-BE49-F238E27FC236}">
              <a16:creationId xmlns:a16="http://schemas.microsoft.com/office/drawing/2014/main" id="{00000000-0008-0000-1300-00008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32" name="Straight Connector 131">
          <a:extLst>
            <a:ext uri="{FF2B5EF4-FFF2-40B4-BE49-F238E27FC236}">
              <a16:creationId xmlns:a16="http://schemas.microsoft.com/office/drawing/2014/main" id="{00000000-0008-0000-1300-00008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33" name="Straight Connector 132">
          <a:extLst>
            <a:ext uri="{FF2B5EF4-FFF2-40B4-BE49-F238E27FC236}">
              <a16:creationId xmlns:a16="http://schemas.microsoft.com/office/drawing/2014/main" id="{00000000-0008-0000-1300-00008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34" name="Straight Connector 133">
          <a:extLst>
            <a:ext uri="{FF2B5EF4-FFF2-40B4-BE49-F238E27FC236}">
              <a16:creationId xmlns:a16="http://schemas.microsoft.com/office/drawing/2014/main" id="{00000000-0008-0000-1300-000086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35" name="Straight Connector 134">
          <a:extLst>
            <a:ext uri="{FF2B5EF4-FFF2-40B4-BE49-F238E27FC236}">
              <a16:creationId xmlns:a16="http://schemas.microsoft.com/office/drawing/2014/main" id="{00000000-0008-0000-1300-000087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36" name="Straight Connector 135">
          <a:extLst>
            <a:ext uri="{FF2B5EF4-FFF2-40B4-BE49-F238E27FC236}">
              <a16:creationId xmlns:a16="http://schemas.microsoft.com/office/drawing/2014/main" id="{00000000-0008-0000-1300-000088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37" name="Straight Connector 136">
          <a:extLst>
            <a:ext uri="{FF2B5EF4-FFF2-40B4-BE49-F238E27FC236}">
              <a16:creationId xmlns:a16="http://schemas.microsoft.com/office/drawing/2014/main" id="{00000000-0008-0000-1300-000089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38" name="Straight Connector 137">
          <a:extLst>
            <a:ext uri="{FF2B5EF4-FFF2-40B4-BE49-F238E27FC236}">
              <a16:creationId xmlns:a16="http://schemas.microsoft.com/office/drawing/2014/main" id="{00000000-0008-0000-1300-00008A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39" name="Straight Connector 138">
          <a:extLst>
            <a:ext uri="{FF2B5EF4-FFF2-40B4-BE49-F238E27FC236}">
              <a16:creationId xmlns:a16="http://schemas.microsoft.com/office/drawing/2014/main" id="{00000000-0008-0000-1300-00008B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40" name="Straight Connector 139">
          <a:extLst>
            <a:ext uri="{FF2B5EF4-FFF2-40B4-BE49-F238E27FC236}">
              <a16:creationId xmlns:a16="http://schemas.microsoft.com/office/drawing/2014/main" id="{00000000-0008-0000-1300-00008C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41" name="Straight Connector 140">
          <a:extLst>
            <a:ext uri="{FF2B5EF4-FFF2-40B4-BE49-F238E27FC236}">
              <a16:creationId xmlns:a16="http://schemas.microsoft.com/office/drawing/2014/main" id="{00000000-0008-0000-1300-00008D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42" name="Straight Connector 141">
          <a:extLst>
            <a:ext uri="{FF2B5EF4-FFF2-40B4-BE49-F238E27FC236}">
              <a16:creationId xmlns:a16="http://schemas.microsoft.com/office/drawing/2014/main" id="{00000000-0008-0000-1300-00008E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43" name="Straight Connector 142">
          <a:extLst>
            <a:ext uri="{FF2B5EF4-FFF2-40B4-BE49-F238E27FC236}">
              <a16:creationId xmlns:a16="http://schemas.microsoft.com/office/drawing/2014/main" id="{00000000-0008-0000-1300-00008F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44" name="Straight Connector 143">
          <a:extLst>
            <a:ext uri="{FF2B5EF4-FFF2-40B4-BE49-F238E27FC236}">
              <a16:creationId xmlns:a16="http://schemas.microsoft.com/office/drawing/2014/main" id="{00000000-0008-0000-1300-000090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5" name="Straight Connector 144">
          <a:extLst>
            <a:ext uri="{FF2B5EF4-FFF2-40B4-BE49-F238E27FC236}">
              <a16:creationId xmlns:a16="http://schemas.microsoft.com/office/drawing/2014/main" id="{00000000-0008-0000-1300-000091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6" name="Straight Connector 145">
          <a:extLst>
            <a:ext uri="{FF2B5EF4-FFF2-40B4-BE49-F238E27FC236}">
              <a16:creationId xmlns:a16="http://schemas.microsoft.com/office/drawing/2014/main" id="{00000000-0008-0000-1300-000092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7" name="Straight Connector 146">
          <a:extLst>
            <a:ext uri="{FF2B5EF4-FFF2-40B4-BE49-F238E27FC236}">
              <a16:creationId xmlns:a16="http://schemas.microsoft.com/office/drawing/2014/main" id="{00000000-0008-0000-1300-000093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8" name="Straight Connector 147">
          <a:extLst>
            <a:ext uri="{FF2B5EF4-FFF2-40B4-BE49-F238E27FC236}">
              <a16:creationId xmlns:a16="http://schemas.microsoft.com/office/drawing/2014/main" id="{00000000-0008-0000-1300-000094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49" name="Straight Connector 148">
          <a:extLst>
            <a:ext uri="{FF2B5EF4-FFF2-40B4-BE49-F238E27FC236}">
              <a16:creationId xmlns:a16="http://schemas.microsoft.com/office/drawing/2014/main" id="{00000000-0008-0000-1300-000095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0" name="Straight Connector 149">
          <a:extLst>
            <a:ext uri="{FF2B5EF4-FFF2-40B4-BE49-F238E27FC236}">
              <a16:creationId xmlns:a16="http://schemas.microsoft.com/office/drawing/2014/main" id="{00000000-0008-0000-1300-00009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1" name="Straight Connector 150">
          <a:extLst>
            <a:ext uri="{FF2B5EF4-FFF2-40B4-BE49-F238E27FC236}">
              <a16:creationId xmlns:a16="http://schemas.microsoft.com/office/drawing/2014/main" id="{00000000-0008-0000-1300-00009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2" name="Straight Connector 151">
          <a:extLst>
            <a:ext uri="{FF2B5EF4-FFF2-40B4-BE49-F238E27FC236}">
              <a16:creationId xmlns:a16="http://schemas.microsoft.com/office/drawing/2014/main" id="{00000000-0008-0000-1300-00009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3" name="Straight Connector 152">
          <a:extLst>
            <a:ext uri="{FF2B5EF4-FFF2-40B4-BE49-F238E27FC236}">
              <a16:creationId xmlns:a16="http://schemas.microsoft.com/office/drawing/2014/main" id="{00000000-0008-0000-1300-00009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4" name="Straight Connector 153">
          <a:extLst>
            <a:ext uri="{FF2B5EF4-FFF2-40B4-BE49-F238E27FC236}">
              <a16:creationId xmlns:a16="http://schemas.microsoft.com/office/drawing/2014/main" id="{00000000-0008-0000-1300-00009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5" name="Straight Connector 154">
          <a:extLst>
            <a:ext uri="{FF2B5EF4-FFF2-40B4-BE49-F238E27FC236}">
              <a16:creationId xmlns:a16="http://schemas.microsoft.com/office/drawing/2014/main" id="{00000000-0008-0000-1300-00009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6" name="Straight Connector 155">
          <a:extLst>
            <a:ext uri="{FF2B5EF4-FFF2-40B4-BE49-F238E27FC236}">
              <a16:creationId xmlns:a16="http://schemas.microsoft.com/office/drawing/2014/main" id="{00000000-0008-0000-1300-00009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7" name="Straight Connector 156">
          <a:extLst>
            <a:ext uri="{FF2B5EF4-FFF2-40B4-BE49-F238E27FC236}">
              <a16:creationId xmlns:a16="http://schemas.microsoft.com/office/drawing/2014/main" id="{00000000-0008-0000-1300-00009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58" name="Straight Connector 157">
          <a:extLst>
            <a:ext uri="{FF2B5EF4-FFF2-40B4-BE49-F238E27FC236}">
              <a16:creationId xmlns:a16="http://schemas.microsoft.com/office/drawing/2014/main" id="{00000000-0008-0000-1300-00009E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59" name="Straight Connector 158">
          <a:extLst>
            <a:ext uri="{FF2B5EF4-FFF2-40B4-BE49-F238E27FC236}">
              <a16:creationId xmlns:a16="http://schemas.microsoft.com/office/drawing/2014/main" id="{00000000-0008-0000-1300-00009F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60" name="Straight Connector 159">
          <a:extLst>
            <a:ext uri="{FF2B5EF4-FFF2-40B4-BE49-F238E27FC236}">
              <a16:creationId xmlns:a16="http://schemas.microsoft.com/office/drawing/2014/main" id="{00000000-0008-0000-1300-0000A0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61" name="Straight Connector 160">
          <a:extLst>
            <a:ext uri="{FF2B5EF4-FFF2-40B4-BE49-F238E27FC236}">
              <a16:creationId xmlns:a16="http://schemas.microsoft.com/office/drawing/2014/main" id="{00000000-0008-0000-1300-0000A1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62" name="Straight Connector 161">
          <a:extLst>
            <a:ext uri="{FF2B5EF4-FFF2-40B4-BE49-F238E27FC236}">
              <a16:creationId xmlns:a16="http://schemas.microsoft.com/office/drawing/2014/main" id="{00000000-0008-0000-1300-0000A2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63" name="Straight Connector 162">
          <a:extLst>
            <a:ext uri="{FF2B5EF4-FFF2-40B4-BE49-F238E27FC236}">
              <a16:creationId xmlns:a16="http://schemas.microsoft.com/office/drawing/2014/main" id="{00000000-0008-0000-1300-0000A3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64" name="Straight Connector 163">
          <a:extLst>
            <a:ext uri="{FF2B5EF4-FFF2-40B4-BE49-F238E27FC236}">
              <a16:creationId xmlns:a16="http://schemas.microsoft.com/office/drawing/2014/main" id="{00000000-0008-0000-1300-0000A4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65" name="Straight Connector 164">
          <a:extLst>
            <a:ext uri="{FF2B5EF4-FFF2-40B4-BE49-F238E27FC236}">
              <a16:creationId xmlns:a16="http://schemas.microsoft.com/office/drawing/2014/main" id="{00000000-0008-0000-1300-0000A5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66" name="Straight Connector 165">
          <a:extLst>
            <a:ext uri="{FF2B5EF4-FFF2-40B4-BE49-F238E27FC236}">
              <a16:creationId xmlns:a16="http://schemas.microsoft.com/office/drawing/2014/main" id="{00000000-0008-0000-1300-0000A6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67" name="Straight Connector 166">
          <a:extLst>
            <a:ext uri="{FF2B5EF4-FFF2-40B4-BE49-F238E27FC236}">
              <a16:creationId xmlns:a16="http://schemas.microsoft.com/office/drawing/2014/main" id="{00000000-0008-0000-1300-0000A7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68" name="Straight Connector 167">
          <a:extLst>
            <a:ext uri="{FF2B5EF4-FFF2-40B4-BE49-F238E27FC236}">
              <a16:creationId xmlns:a16="http://schemas.microsoft.com/office/drawing/2014/main" id="{00000000-0008-0000-1300-0000A8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69" name="Straight Connector 168">
          <a:extLst>
            <a:ext uri="{FF2B5EF4-FFF2-40B4-BE49-F238E27FC236}">
              <a16:creationId xmlns:a16="http://schemas.microsoft.com/office/drawing/2014/main" id="{00000000-0008-0000-1300-0000A9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70" name="Straight Connector 169">
          <a:extLst>
            <a:ext uri="{FF2B5EF4-FFF2-40B4-BE49-F238E27FC236}">
              <a16:creationId xmlns:a16="http://schemas.microsoft.com/office/drawing/2014/main" id="{00000000-0008-0000-1300-0000AA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71" name="Straight Connector 170">
          <a:extLst>
            <a:ext uri="{FF2B5EF4-FFF2-40B4-BE49-F238E27FC236}">
              <a16:creationId xmlns:a16="http://schemas.microsoft.com/office/drawing/2014/main" id="{00000000-0008-0000-1300-0000AB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72" name="Straight Connector 171">
          <a:extLst>
            <a:ext uri="{FF2B5EF4-FFF2-40B4-BE49-F238E27FC236}">
              <a16:creationId xmlns:a16="http://schemas.microsoft.com/office/drawing/2014/main" id="{00000000-0008-0000-1300-0000AC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3" name="Straight Connector 172">
          <a:extLst>
            <a:ext uri="{FF2B5EF4-FFF2-40B4-BE49-F238E27FC236}">
              <a16:creationId xmlns:a16="http://schemas.microsoft.com/office/drawing/2014/main" id="{00000000-0008-0000-1300-0000AD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4" name="Straight Connector 173">
          <a:extLst>
            <a:ext uri="{FF2B5EF4-FFF2-40B4-BE49-F238E27FC236}">
              <a16:creationId xmlns:a16="http://schemas.microsoft.com/office/drawing/2014/main" id="{00000000-0008-0000-1300-0000AE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75" name="Straight Connector 174">
          <a:extLst>
            <a:ext uri="{FF2B5EF4-FFF2-40B4-BE49-F238E27FC236}">
              <a16:creationId xmlns:a16="http://schemas.microsoft.com/office/drawing/2014/main" id="{00000000-0008-0000-1300-0000AF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76" name="Straight Connector 175">
          <a:extLst>
            <a:ext uri="{FF2B5EF4-FFF2-40B4-BE49-F238E27FC236}">
              <a16:creationId xmlns:a16="http://schemas.microsoft.com/office/drawing/2014/main" id="{00000000-0008-0000-1300-0000B0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7" name="Straight Connector 176">
          <a:extLst>
            <a:ext uri="{FF2B5EF4-FFF2-40B4-BE49-F238E27FC236}">
              <a16:creationId xmlns:a16="http://schemas.microsoft.com/office/drawing/2014/main" id="{00000000-0008-0000-1300-0000B1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8" name="Straight Connector 177">
          <a:extLst>
            <a:ext uri="{FF2B5EF4-FFF2-40B4-BE49-F238E27FC236}">
              <a16:creationId xmlns:a16="http://schemas.microsoft.com/office/drawing/2014/main" id="{00000000-0008-0000-1300-0000B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9" name="Straight Connector 178">
          <a:extLst>
            <a:ext uri="{FF2B5EF4-FFF2-40B4-BE49-F238E27FC236}">
              <a16:creationId xmlns:a16="http://schemas.microsoft.com/office/drawing/2014/main" id="{00000000-0008-0000-1300-0000B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0" name="Straight Connector 179">
          <a:extLst>
            <a:ext uri="{FF2B5EF4-FFF2-40B4-BE49-F238E27FC236}">
              <a16:creationId xmlns:a16="http://schemas.microsoft.com/office/drawing/2014/main" id="{00000000-0008-0000-1300-0000B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1" name="Straight Connector 180">
          <a:extLst>
            <a:ext uri="{FF2B5EF4-FFF2-40B4-BE49-F238E27FC236}">
              <a16:creationId xmlns:a16="http://schemas.microsoft.com/office/drawing/2014/main" id="{00000000-0008-0000-1300-0000B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2" name="Straight Connector 181">
          <a:extLst>
            <a:ext uri="{FF2B5EF4-FFF2-40B4-BE49-F238E27FC236}">
              <a16:creationId xmlns:a16="http://schemas.microsoft.com/office/drawing/2014/main" id="{00000000-0008-0000-1300-0000B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3" name="Straight Connector 182">
          <a:extLst>
            <a:ext uri="{FF2B5EF4-FFF2-40B4-BE49-F238E27FC236}">
              <a16:creationId xmlns:a16="http://schemas.microsoft.com/office/drawing/2014/main" id="{00000000-0008-0000-1300-0000B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4" name="Straight Connector 183">
          <a:extLst>
            <a:ext uri="{FF2B5EF4-FFF2-40B4-BE49-F238E27FC236}">
              <a16:creationId xmlns:a16="http://schemas.microsoft.com/office/drawing/2014/main" id="{00000000-0008-0000-1300-0000B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5" name="Straight Connector 184">
          <a:extLst>
            <a:ext uri="{FF2B5EF4-FFF2-40B4-BE49-F238E27FC236}">
              <a16:creationId xmlns:a16="http://schemas.microsoft.com/office/drawing/2014/main" id="{00000000-0008-0000-1300-0000B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6" name="Straight Connector 185">
          <a:extLst>
            <a:ext uri="{FF2B5EF4-FFF2-40B4-BE49-F238E27FC236}">
              <a16:creationId xmlns:a16="http://schemas.microsoft.com/office/drawing/2014/main" id="{00000000-0008-0000-1300-0000B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7" name="Straight Connector 186">
          <a:extLst>
            <a:ext uri="{FF2B5EF4-FFF2-40B4-BE49-F238E27FC236}">
              <a16:creationId xmlns:a16="http://schemas.microsoft.com/office/drawing/2014/main" id="{00000000-0008-0000-1300-0000B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8" name="Straight Connector 187">
          <a:extLst>
            <a:ext uri="{FF2B5EF4-FFF2-40B4-BE49-F238E27FC236}">
              <a16:creationId xmlns:a16="http://schemas.microsoft.com/office/drawing/2014/main" id="{00000000-0008-0000-1300-0000B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9" name="Straight Connector 188">
          <a:extLst>
            <a:ext uri="{FF2B5EF4-FFF2-40B4-BE49-F238E27FC236}">
              <a16:creationId xmlns:a16="http://schemas.microsoft.com/office/drawing/2014/main" id="{00000000-0008-0000-1300-0000B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0" name="Straight Connector 189">
          <a:extLst>
            <a:ext uri="{FF2B5EF4-FFF2-40B4-BE49-F238E27FC236}">
              <a16:creationId xmlns:a16="http://schemas.microsoft.com/office/drawing/2014/main" id="{00000000-0008-0000-1300-0000B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1" name="Straight Connector 190">
          <a:extLst>
            <a:ext uri="{FF2B5EF4-FFF2-40B4-BE49-F238E27FC236}">
              <a16:creationId xmlns:a16="http://schemas.microsoft.com/office/drawing/2014/main" id="{00000000-0008-0000-1300-0000B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2" name="Straight Connector 191">
          <a:extLst>
            <a:ext uri="{FF2B5EF4-FFF2-40B4-BE49-F238E27FC236}">
              <a16:creationId xmlns:a16="http://schemas.microsoft.com/office/drawing/2014/main" id="{00000000-0008-0000-1300-0000C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3" name="Straight Connector 192">
          <a:extLst>
            <a:ext uri="{FF2B5EF4-FFF2-40B4-BE49-F238E27FC236}">
              <a16:creationId xmlns:a16="http://schemas.microsoft.com/office/drawing/2014/main" id="{00000000-0008-0000-1300-0000C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4" name="Straight Connector 193">
          <a:extLst>
            <a:ext uri="{FF2B5EF4-FFF2-40B4-BE49-F238E27FC236}">
              <a16:creationId xmlns:a16="http://schemas.microsoft.com/office/drawing/2014/main" id="{00000000-0008-0000-1300-0000C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5" name="Straight Connector 194">
          <a:extLst>
            <a:ext uri="{FF2B5EF4-FFF2-40B4-BE49-F238E27FC236}">
              <a16:creationId xmlns:a16="http://schemas.microsoft.com/office/drawing/2014/main" id="{00000000-0008-0000-1300-0000C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6" name="Straight Connector 195">
          <a:extLst>
            <a:ext uri="{FF2B5EF4-FFF2-40B4-BE49-F238E27FC236}">
              <a16:creationId xmlns:a16="http://schemas.microsoft.com/office/drawing/2014/main" id="{00000000-0008-0000-1300-0000C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7" name="Straight Connector 196">
          <a:extLst>
            <a:ext uri="{FF2B5EF4-FFF2-40B4-BE49-F238E27FC236}">
              <a16:creationId xmlns:a16="http://schemas.microsoft.com/office/drawing/2014/main" id="{00000000-0008-0000-1300-0000C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8" name="Straight Connector 197">
          <a:extLst>
            <a:ext uri="{FF2B5EF4-FFF2-40B4-BE49-F238E27FC236}">
              <a16:creationId xmlns:a16="http://schemas.microsoft.com/office/drawing/2014/main" id="{00000000-0008-0000-1300-0000C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9" name="Straight Connector 198">
          <a:extLst>
            <a:ext uri="{FF2B5EF4-FFF2-40B4-BE49-F238E27FC236}">
              <a16:creationId xmlns:a16="http://schemas.microsoft.com/office/drawing/2014/main" id="{00000000-0008-0000-1300-0000C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0" name="Straight Connector 199">
          <a:extLst>
            <a:ext uri="{FF2B5EF4-FFF2-40B4-BE49-F238E27FC236}">
              <a16:creationId xmlns:a16="http://schemas.microsoft.com/office/drawing/2014/main" id="{00000000-0008-0000-1300-0000C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1" name="Straight Connector 200">
          <a:extLst>
            <a:ext uri="{FF2B5EF4-FFF2-40B4-BE49-F238E27FC236}">
              <a16:creationId xmlns:a16="http://schemas.microsoft.com/office/drawing/2014/main" id="{00000000-0008-0000-1300-0000C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02" name="Straight Connector 201">
          <a:extLst>
            <a:ext uri="{FF2B5EF4-FFF2-40B4-BE49-F238E27FC236}">
              <a16:creationId xmlns:a16="http://schemas.microsoft.com/office/drawing/2014/main" id="{00000000-0008-0000-1300-0000C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3" name="Straight Connector 202">
          <a:extLst>
            <a:ext uri="{FF2B5EF4-FFF2-40B4-BE49-F238E27FC236}">
              <a16:creationId xmlns:a16="http://schemas.microsoft.com/office/drawing/2014/main" id="{00000000-0008-0000-1300-0000C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4" name="Straight Connector 203">
          <a:extLst>
            <a:ext uri="{FF2B5EF4-FFF2-40B4-BE49-F238E27FC236}">
              <a16:creationId xmlns:a16="http://schemas.microsoft.com/office/drawing/2014/main" id="{00000000-0008-0000-1300-0000C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5" name="Straight Connector 204">
          <a:extLst>
            <a:ext uri="{FF2B5EF4-FFF2-40B4-BE49-F238E27FC236}">
              <a16:creationId xmlns:a16="http://schemas.microsoft.com/office/drawing/2014/main" id="{00000000-0008-0000-1300-0000C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06" name="Straight Connector 205">
          <a:extLst>
            <a:ext uri="{FF2B5EF4-FFF2-40B4-BE49-F238E27FC236}">
              <a16:creationId xmlns:a16="http://schemas.microsoft.com/office/drawing/2014/main" id="{00000000-0008-0000-1300-0000CE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07" name="Straight Connector 206">
          <a:extLst>
            <a:ext uri="{FF2B5EF4-FFF2-40B4-BE49-F238E27FC236}">
              <a16:creationId xmlns:a16="http://schemas.microsoft.com/office/drawing/2014/main" id="{00000000-0008-0000-1300-0000CF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08" name="Straight Connector 207">
          <a:extLst>
            <a:ext uri="{FF2B5EF4-FFF2-40B4-BE49-F238E27FC236}">
              <a16:creationId xmlns:a16="http://schemas.microsoft.com/office/drawing/2014/main" id="{00000000-0008-0000-1300-0000D0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09" name="Straight Connector 208">
          <a:extLst>
            <a:ext uri="{FF2B5EF4-FFF2-40B4-BE49-F238E27FC236}">
              <a16:creationId xmlns:a16="http://schemas.microsoft.com/office/drawing/2014/main" id="{00000000-0008-0000-1300-0000D1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10" name="Straight Connector 209">
          <a:extLst>
            <a:ext uri="{FF2B5EF4-FFF2-40B4-BE49-F238E27FC236}">
              <a16:creationId xmlns:a16="http://schemas.microsoft.com/office/drawing/2014/main" id="{00000000-0008-0000-1300-0000D2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11" name="Straight Connector 210">
          <a:extLst>
            <a:ext uri="{FF2B5EF4-FFF2-40B4-BE49-F238E27FC236}">
              <a16:creationId xmlns:a16="http://schemas.microsoft.com/office/drawing/2014/main" id="{00000000-0008-0000-1300-0000D3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12" name="Straight Connector 211">
          <a:extLst>
            <a:ext uri="{FF2B5EF4-FFF2-40B4-BE49-F238E27FC236}">
              <a16:creationId xmlns:a16="http://schemas.microsoft.com/office/drawing/2014/main" id="{00000000-0008-0000-1300-0000D4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13" name="Straight Connector 212">
          <a:extLst>
            <a:ext uri="{FF2B5EF4-FFF2-40B4-BE49-F238E27FC236}">
              <a16:creationId xmlns:a16="http://schemas.microsoft.com/office/drawing/2014/main" id="{00000000-0008-0000-1300-0000D5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14" name="Straight Connector 213">
          <a:extLst>
            <a:ext uri="{FF2B5EF4-FFF2-40B4-BE49-F238E27FC236}">
              <a16:creationId xmlns:a16="http://schemas.microsoft.com/office/drawing/2014/main" id="{00000000-0008-0000-1300-0000D6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15" name="Straight Connector 214">
          <a:extLst>
            <a:ext uri="{FF2B5EF4-FFF2-40B4-BE49-F238E27FC236}">
              <a16:creationId xmlns:a16="http://schemas.microsoft.com/office/drawing/2014/main" id="{00000000-0008-0000-1300-0000D7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16" name="Straight Connector 215">
          <a:extLst>
            <a:ext uri="{FF2B5EF4-FFF2-40B4-BE49-F238E27FC236}">
              <a16:creationId xmlns:a16="http://schemas.microsoft.com/office/drawing/2014/main" id="{00000000-0008-0000-1300-0000D8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17" name="Straight Connector 216">
          <a:extLst>
            <a:ext uri="{FF2B5EF4-FFF2-40B4-BE49-F238E27FC236}">
              <a16:creationId xmlns:a16="http://schemas.microsoft.com/office/drawing/2014/main" id="{00000000-0008-0000-1300-0000D9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18" name="Straight Connector 217">
          <a:extLst>
            <a:ext uri="{FF2B5EF4-FFF2-40B4-BE49-F238E27FC236}">
              <a16:creationId xmlns:a16="http://schemas.microsoft.com/office/drawing/2014/main" id="{00000000-0008-0000-1300-0000DA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19" name="Straight Connector 218">
          <a:extLst>
            <a:ext uri="{FF2B5EF4-FFF2-40B4-BE49-F238E27FC236}">
              <a16:creationId xmlns:a16="http://schemas.microsoft.com/office/drawing/2014/main" id="{00000000-0008-0000-1300-0000DB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0" name="Straight Connector 219">
          <a:extLst>
            <a:ext uri="{FF2B5EF4-FFF2-40B4-BE49-F238E27FC236}">
              <a16:creationId xmlns:a16="http://schemas.microsoft.com/office/drawing/2014/main" id="{00000000-0008-0000-1300-0000DC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21" name="Straight Connector 220">
          <a:extLst>
            <a:ext uri="{FF2B5EF4-FFF2-40B4-BE49-F238E27FC236}">
              <a16:creationId xmlns:a16="http://schemas.microsoft.com/office/drawing/2014/main" id="{00000000-0008-0000-1300-0000DD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2" name="Straight Connector 221">
          <a:extLst>
            <a:ext uri="{FF2B5EF4-FFF2-40B4-BE49-F238E27FC236}">
              <a16:creationId xmlns:a16="http://schemas.microsoft.com/office/drawing/2014/main" id="{00000000-0008-0000-1300-0000D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3" name="Straight Connector 222">
          <a:extLst>
            <a:ext uri="{FF2B5EF4-FFF2-40B4-BE49-F238E27FC236}">
              <a16:creationId xmlns:a16="http://schemas.microsoft.com/office/drawing/2014/main" id="{00000000-0008-0000-1300-0000D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4" name="Straight Connector 223">
          <a:extLst>
            <a:ext uri="{FF2B5EF4-FFF2-40B4-BE49-F238E27FC236}">
              <a16:creationId xmlns:a16="http://schemas.microsoft.com/office/drawing/2014/main" id="{00000000-0008-0000-1300-0000E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5" name="Straight Connector 224">
          <a:extLst>
            <a:ext uri="{FF2B5EF4-FFF2-40B4-BE49-F238E27FC236}">
              <a16:creationId xmlns:a16="http://schemas.microsoft.com/office/drawing/2014/main" id="{00000000-0008-0000-1300-0000E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6" name="Straight Connector 225">
          <a:extLst>
            <a:ext uri="{FF2B5EF4-FFF2-40B4-BE49-F238E27FC236}">
              <a16:creationId xmlns:a16="http://schemas.microsoft.com/office/drawing/2014/main" id="{00000000-0008-0000-1300-0000E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7" name="Straight Connector 226">
          <a:extLst>
            <a:ext uri="{FF2B5EF4-FFF2-40B4-BE49-F238E27FC236}">
              <a16:creationId xmlns:a16="http://schemas.microsoft.com/office/drawing/2014/main" id="{00000000-0008-0000-1300-0000E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8" name="Straight Connector 227">
          <a:extLst>
            <a:ext uri="{FF2B5EF4-FFF2-40B4-BE49-F238E27FC236}">
              <a16:creationId xmlns:a16="http://schemas.microsoft.com/office/drawing/2014/main" id="{00000000-0008-0000-1300-0000E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9" name="Straight Connector 228">
          <a:extLst>
            <a:ext uri="{FF2B5EF4-FFF2-40B4-BE49-F238E27FC236}">
              <a16:creationId xmlns:a16="http://schemas.microsoft.com/office/drawing/2014/main" id="{00000000-0008-0000-1300-0000E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0" name="Straight Connector 229">
          <a:extLst>
            <a:ext uri="{FF2B5EF4-FFF2-40B4-BE49-F238E27FC236}">
              <a16:creationId xmlns:a16="http://schemas.microsoft.com/office/drawing/2014/main" id="{00000000-0008-0000-1300-0000E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1" name="Straight Connector 230">
          <a:extLst>
            <a:ext uri="{FF2B5EF4-FFF2-40B4-BE49-F238E27FC236}">
              <a16:creationId xmlns:a16="http://schemas.microsoft.com/office/drawing/2014/main" id="{00000000-0008-0000-1300-0000E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2" name="Straight Connector 231">
          <a:extLst>
            <a:ext uri="{FF2B5EF4-FFF2-40B4-BE49-F238E27FC236}">
              <a16:creationId xmlns:a16="http://schemas.microsoft.com/office/drawing/2014/main" id="{00000000-0008-0000-1300-0000E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3" name="Straight Connector 232">
          <a:extLst>
            <a:ext uri="{FF2B5EF4-FFF2-40B4-BE49-F238E27FC236}">
              <a16:creationId xmlns:a16="http://schemas.microsoft.com/office/drawing/2014/main" id="{00000000-0008-0000-1300-0000E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4" name="Straight Connector 233">
          <a:extLst>
            <a:ext uri="{FF2B5EF4-FFF2-40B4-BE49-F238E27FC236}">
              <a16:creationId xmlns:a16="http://schemas.microsoft.com/office/drawing/2014/main" id="{00000000-0008-0000-1300-0000E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5" name="Straight Connector 234">
          <a:extLst>
            <a:ext uri="{FF2B5EF4-FFF2-40B4-BE49-F238E27FC236}">
              <a16:creationId xmlns:a16="http://schemas.microsoft.com/office/drawing/2014/main" id="{00000000-0008-0000-1300-0000E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6" name="Straight Connector 235">
          <a:extLst>
            <a:ext uri="{FF2B5EF4-FFF2-40B4-BE49-F238E27FC236}">
              <a16:creationId xmlns:a16="http://schemas.microsoft.com/office/drawing/2014/main" id="{00000000-0008-0000-1300-0000E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7" name="Straight Connector 236">
          <a:extLst>
            <a:ext uri="{FF2B5EF4-FFF2-40B4-BE49-F238E27FC236}">
              <a16:creationId xmlns:a16="http://schemas.microsoft.com/office/drawing/2014/main" id="{00000000-0008-0000-1300-0000E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8" name="Straight Connector 237">
          <a:extLst>
            <a:ext uri="{FF2B5EF4-FFF2-40B4-BE49-F238E27FC236}">
              <a16:creationId xmlns:a16="http://schemas.microsoft.com/office/drawing/2014/main" id="{00000000-0008-0000-1300-0000E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9" name="Straight Connector 238">
          <a:extLst>
            <a:ext uri="{FF2B5EF4-FFF2-40B4-BE49-F238E27FC236}">
              <a16:creationId xmlns:a16="http://schemas.microsoft.com/office/drawing/2014/main" id="{00000000-0008-0000-1300-0000E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0" name="Straight Connector 239">
          <a:extLst>
            <a:ext uri="{FF2B5EF4-FFF2-40B4-BE49-F238E27FC236}">
              <a16:creationId xmlns:a16="http://schemas.microsoft.com/office/drawing/2014/main" id="{00000000-0008-0000-1300-0000F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1" name="Straight Connector 240">
          <a:extLst>
            <a:ext uri="{FF2B5EF4-FFF2-40B4-BE49-F238E27FC236}">
              <a16:creationId xmlns:a16="http://schemas.microsoft.com/office/drawing/2014/main" id="{00000000-0008-0000-1300-0000F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2" name="Straight Connector 241">
          <a:extLst>
            <a:ext uri="{FF2B5EF4-FFF2-40B4-BE49-F238E27FC236}">
              <a16:creationId xmlns:a16="http://schemas.microsoft.com/office/drawing/2014/main" id="{00000000-0008-0000-1300-0000F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3" name="Straight Connector 242">
          <a:extLst>
            <a:ext uri="{FF2B5EF4-FFF2-40B4-BE49-F238E27FC236}">
              <a16:creationId xmlns:a16="http://schemas.microsoft.com/office/drawing/2014/main" id="{00000000-0008-0000-1300-0000F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4" name="Straight Connector 243">
          <a:extLst>
            <a:ext uri="{FF2B5EF4-FFF2-40B4-BE49-F238E27FC236}">
              <a16:creationId xmlns:a16="http://schemas.microsoft.com/office/drawing/2014/main" id="{00000000-0008-0000-1300-0000F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5" name="Straight Connector 244">
          <a:extLst>
            <a:ext uri="{FF2B5EF4-FFF2-40B4-BE49-F238E27FC236}">
              <a16:creationId xmlns:a16="http://schemas.microsoft.com/office/drawing/2014/main" id="{00000000-0008-0000-1300-0000F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6" name="Straight Connector 245">
          <a:extLst>
            <a:ext uri="{FF2B5EF4-FFF2-40B4-BE49-F238E27FC236}">
              <a16:creationId xmlns:a16="http://schemas.microsoft.com/office/drawing/2014/main" id="{00000000-0008-0000-1300-0000F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7" name="Straight Connector 246">
          <a:extLst>
            <a:ext uri="{FF2B5EF4-FFF2-40B4-BE49-F238E27FC236}">
              <a16:creationId xmlns:a16="http://schemas.microsoft.com/office/drawing/2014/main" id="{00000000-0008-0000-1300-0000F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8" name="Straight Connector 247">
          <a:extLst>
            <a:ext uri="{FF2B5EF4-FFF2-40B4-BE49-F238E27FC236}">
              <a16:creationId xmlns:a16="http://schemas.microsoft.com/office/drawing/2014/main" id="{00000000-0008-0000-1300-0000F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9" name="Straight Connector 248">
          <a:extLst>
            <a:ext uri="{FF2B5EF4-FFF2-40B4-BE49-F238E27FC236}">
              <a16:creationId xmlns:a16="http://schemas.microsoft.com/office/drawing/2014/main" id="{00000000-0008-0000-1300-0000F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50" name="Straight Connector 249">
          <a:extLst>
            <a:ext uri="{FF2B5EF4-FFF2-40B4-BE49-F238E27FC236}">
              <a16:creationId xmlns:a16="http://schemas.microsoft.com/office/drawing/2014/main" id="{00000000-0008-0000-1300-0000FA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51" name="Straight Connector 250">
          <a:extLst>
            <a:ext uri="{FF2B5EF4-FFF2-40B4-BE49-F238E27FC236}">
              <a16:creationId xmlns:a16="http://schemas.microsoft.com/office/drawing/2014/main" id="{00000000-0008-0000-1300-0000FB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52" name="Straight Connector 251">
          <a:extLst>
            <a:ext uri="{FF2B5EF4-FFF2-40B4-BE49-F238E27FC236}">
              <a16:creationId xmlns:a16="http://schemas.microsoft.com/office/drawing/2014/main" id="{00000000-0008-0000-1300-0000FC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53" name="Straight Connector 252">
          <a:extLst>
            <a:ext uri="{FF2B5EF4-FFF2-40B4-BE49-F238E27FC236}">
              <a16:creationId xmlns:a16="http://schemas.microsoft.com/office/drawing/2014/main" id="{00000000-0008-0000-1300-0000FD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54" name="Straight Connector 253">
          <a:extLst>
            <a:ext uri="{FF2B5EF4-FFF2-40B4-BE49-F238E27FC236}">
              <a16:creationId xmlns:a16="http://schemas.microsoft.com/office/drawing/2014/main" id="{00000000-0008-0000-1300-0000FE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55" name="Straight Connector 254">
          <a:extLst>
            <a:ext uri="{FF2B5EF4-FFF2-40B4-BE49-F238E27FC236}">
              <a16:creationId xmlns:a16="http://schemas.microsoft.com/office/drawing/2014/main" id="{00000000-0008-0000-1300-0000FF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56" name="Straight Connector 255">
          <a:extLst>
            <a:ext uri="{FF2B5EF4-FFF2-40B4-BE49-F238E27FC236}">
              <a16:creationId xmlns:a16="http://schemas.microsoft.com/office/drawing/2014/main" id="{00000000-0008-0000-1300-000000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57" name="Straight Connector 256">
          <a:extLst>
            <a:ext uri="{FF2B5EF4-FFF2-40B4-BE49-F238E27FC236}">
              <a16:creationId xmlns:a16="http://schemas.microsoft.com/office/drawing/2014/main" id="{00000000-0008-0000-1300-000001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58" name="Straight Connector 257">
          <a:extLst>
            <a:ext uri="{FF2B5EF4-FFF2-40B4-BE49-F238E27FC236}">
              <a16:creationId xmlns:a16="http://schemas.microsoft.com/office/drawing/2014/main" id="{00000000-0008-0000-1300-000002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59" name="Straight Connector 258">
          <a:extLst>
            <a:ext uri="{FF2B5EF4-FFF2-40B4-BE49-F238E27FC236}">
              <a16:creationId xmlns:a16="http://schemas.microsoft.com/office/drawing/2014/main" id="{00000000-0008-0000-1300-000003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60" name="Straight Connector 259">
          <a:extLst>
            <a:ext uri="{FF2B5EF4-FFF2-40B4-BE49-F238E27FC236}">
              <a16:creationId xmlns:a16="http://schemas.microsoft.com/office/drawing/2014/main" id="{00000000-0008-0000-1300-000004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1" name="Straight Connector 260">
          <a:extLst>
            <a:ext uri="{FF2B5EF4-FFF2-40B4-BE49-F238E27FC236}">
              <a16:creationId xmlns:a16="http://schemas.microsoft.com/office/drawing/2014/main" id="{00000000-0008-0000-1300-000005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2" name="Straight Connector 261">
          <a:extLst>
            <a:ext uri="{FF2B5EF4-FFF2-40B4-BE49-F238E27FC236}">
              <a16:creationId xmlns:a16="http://schemas.microsoft.com/office/drawing/2014/main" id="{00000000-0008-0000-1300-000006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3" name="Straight Connector 262">
          <a:extLst>
            <a:ext uri="{FF2B5EF4-FFF2-40B4-BE49-F238E27FC236}">
              <a16:creationId xmlns:a16="http://schemas.microsoft.com/office/drawing/2014/main" id="{00000000-0008-0000-1300-000007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4" name="Straight Connector 263">
          <a:extLst>
            <a:ext uri="{FF2B5EF4-FFF2-40B4-BE49-F238E27FC236}">
              <a16:creationId xmlns:a16="http://schemas.microsoft.com/office/drawing/2014/main" id="{00000000-0008-0000-1300-000008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65" name="Straight Connector 264">
          <a:extLst>
            <a:ext uri="{FF2B5EF4-FFF2-40B4-BE49-F238E27FC236}">
              <a16:creationId xmlns:a16="http://schemas.microsoft.com/office/drawing/2014/main" id="{00000000-0008-0000-1300-000009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6" name="Straight Connector 265">
          <a:extLst>
            <a:ext uri="{FF2B5EF4-FFF2-40B4-BE49-F238E27FC236}">
              <a16:creationId xmlns:a16="http://schemas.microsoft.com/office/drawing/2014/main" id="{00000000-0008-0000-1300-00000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7" name="Straight Connector 266">
          <a:extLst>
            <a:ext uri="{FF2B5EF4-FFF2-40B4-BE49-F238E27FC236}">
              <a16:creationId xmlns:a16="http://schemas.microsoft.com/office/drawing/2014/main" id="{00000000-0008-0000-1300-00000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8" name="Straight Connector 267">
          <a:extLst>
            <a:ext uri="{FF2B5EF4-FFF2-40B4-BE49-F238E27FC236}">
              <a16:creationId xmlns:a16="http://schemas.microsoft.com/office/drawing/2014/main" id="{00000000-0008-0000-1300-00000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9" name="Straight Connector 268">
          <a:extLst>
            <a:ext uri="{FF2B5EF4-FFF2-40B4-BE49-F238E27FC236}">
              <a16:creationId xmlns:a16="http://schemas.microsoft.com/office/drawing/2014/main" id="{00000000-0008-0000-1300-00000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70" name="Straight Connector 269">
          <a:extLst>
            <a:ext uri="{FF2B5EF4-FFF2-40B4-BE49-F238E27FC236}">
              <a16:creationId xmlns:a16="http://schemas.microsoft.com/office/drawing/2014/main" id="{00000000-0008-0000-1300-00000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1" name="Straight Connector 270">
          <a:extLst>
            <a:ext uri="{FF2B5EF4-FFF2-40B4-BE49-F238E27FC236}">
              <a16:creationId xmlns:a16="http://schemas.microsoft.com/office/drawing/2014/main" id="{00000000-0008-0000-1300-00000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72" name="Straight Connector 271">
          <a:extLst>
            <a:ext uri="{FF2B5EF4-FFF2-40B4-BE49-F238E27FC236}">
              <a16:creationId xmlns:a16="http://schemas.microsoft.com/office/drawing/2014/main" id="{00000000-0008-0000-1300-00001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73" name="Straight Connector 272">
          <a:extLst>
            <a:ext uri="{FF2B5EF4-FFF2-40B4-BE49-F238E27FC236}">
              <a16:creationId xmlns:a16="http://schemas.microsoft.com/office/drawing/2014/main" id="{00000000-0008-0000-1300-00001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74" name="Straight Connector 273">
          <a:extLst>
            <a:ext uri="{FF2B5EF4-FFF2-40B4-BE49-F238E27FC236}">
              <a16:creationId xmlns:a16="http://schemas.microsoft.com/office/drawing/2014/main" id="{00000000-0008-0000-1300-000012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75" name="Straight Connector 274">
          <a:extLst>
            <a:ext uri="{FF2B5EF4-FFF2-40B4-BE49-F238E27FC236}">
              <a16:creationId xmlns:a16="http://schemas.microsoft.com/office/drawing/2014/main" id="{00000000-0008-0000-1300-000013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76" name="Straight Connector 275">
          <a:extLst>
            <a:ext uri="{FF2B5EF4-FFF2-40B4-BE49-F238E27FC236}">
              <a16:creationId xmlns:a16="http://schemas.microsoft.com/office/drawing/2014/main" id="{00000000-0008-0000-1300-000014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77" name="Straight Connector 276">
          <a:extLst>
            <a:ext uri="{FF2B5EF4-FFF2-40B4-BE49-F238E27FC236}">
              <a16:creationId xmlns:a16="http://schemas.microsoft.com/office/drawing/2014/main" id="{00000000-0008-0000-1300-000015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78" name="Straight Connector 277">
          <a:extLst>
            <a:ext uri="{FF2B5EF4-FFF2-40B4-BE49-F238E27FC236}">
              <a16:creationId xmlns:a16="http://schemas.microsoft.com/office/drawing/2014/main" id="{00000000-0008-0000-1300-000016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79" name="Straight Connector 278">
          <a:extLst>
            <a:ext uri="{FF2B5EF4-FFF2-40B4-BE49-F238E27FC236}">
              <a16:creationId xmlns:a16="http://schemas.microsoft.com/office/drawing/2014/main" id="{00000000-0008-0000-1300-000017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80" name="Straight Connector 279">
          <a:extLst>
            <a:ext uri="{FF2B5EF4-FFF2-40B4-BE49-F238E27FC236}">
              <a16:creationId xmlns:a16="http://schemas.microsoft.com/office/drawing/2014/main" id="{00000000-0008-0000-1300-000018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81" name="Straight Connector 280">
          <a:extLst>
            <a:ext uri="{FF2B5EF4-FFF2-40B4-BE49-F238E27FC236}">
              <a16:creationId xmlns:a16="http://schemas.microsoft.com/office/drawing/2014/main" id="{00000000-0008-0000-1300-000019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82" name="Straight Connector 281">
          <a:extLst>
            <a:ext uri="{FF2B5EF4-FFF2-40B4-BE49-F238E27FC236}">
              <a16:creationId xmlns:a16="http://schemas.microsoft.com/office/drawing/2014/main" id="{00000000-0008-0000-1300-00001A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83" name="Straight Connector 282">
          <a:extLst>
            <a:ext uri="{FF2B5EF4-FFF2-40B4-BE49-F238E27FC236}">
              <a16:creationId xmlns:a16="http://schemas.microsoft.com/office/drawing/2014/main" id="{00000000-0008-0000-1300-00001B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84" name="Straight Connector 283">
          <a:extLst>
            <a:ext uri="{FF2B5EF4-FFF2-40B4-BE49-F238E27FC236}">
              <a16:creationId xmlns:a16="http://schemas.microsoft.com/office/drawing/2014/main" id="{00000000-0008-0000-1300-00001C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85" name="Straight Connector 284">
          <a:extLst>
            <a:ext uri="{FF2B5EF4-FFF2-40B4-BE49-F238E27FC236}">
              <a16:creationId xmlns:a16="http://schemas.microsoft.com/office/drawing/2014/main" id="{00000000-0008-0000-1300-00001D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86" name="Straight Connector 285">
          <a:extLst>
            <a:ext uri="{FF2B5EF4-FFF2-40B4-BE49-F238E27FC236}">
              <a16:creationId xmlns:a16="http://schemas.microsoft.com/office/drawing/2014/main" id="{00000000-0008-0000-1300-00001E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87" name="Straight Connector 286">
          <a:extLst>
            <a:ext uri="{FF2B5EF4-FFF2-40B4-BE49-F238E27FC236}">
              <a16:creationId xmlns:a16="http://schemas.microsoft.com/office/drawing/2014/main" id="{00000000-0008-0000-1300-00001F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88" name="Straight Connector 287">
          <a:extLst>
            <a:ext uri="{FF2B5EF4-FFF2-40B4-BE49-F238E27FC236}">
              <a16:creationId xmlns:a16="http://schemas.microsoft.com/office/drawing/2014/main" id="{00000000-0008-0000-1300-000020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89" name="Straight Connector 288">
          <a:extLst>
            <a:ext uri="{FF2B5EF4-FFF2-40B4-BE49-F238E27FC236}">
              <a16:creationId xmlns:a16="http://schemas.microsoft.com/office/drawing/2014/main" id="{00000000-0008-0000-1300-000021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0" name="Straight Connector 289">
          <a:extLst>
            <a:ext uri="{FF2B5EF4-FFF2-40B4-BE49-F238E27FC236}">
              <a16:creationId xmlns:a16="http://schemas.microsoft.com/office/drawing/2014/main" id="{00000000-0008-0000-1300-000022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1" name="Straight Connector 290">
          <a:extLst>
            <a:ext uri="{FF2B5EF4-FFF2-40B4-BE49-F238E27FC236}">
              <a16:creationId xmlns:a16="http://schemas.microsoft.com/office/drawing/2014/main" id="{00000000-0008-0000-1300-000023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2" name="Straight Connector 291">
          <a:extLst>
            <a:ext uri="{FF2B5EF4-FFF2-40B4-BE49-F238E27FC236}">
              <a16:creationId xmlns:a16="http://schemas.microsoft.com/office/drawing/2014/main" id="{00000000-0008-0000-1300-000024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93" name="Straight Connector 292">
          <a:extLst>
            <a:ext uri="{FF2B5EF4-FFF2-40B4-BE49-F238E27FC236}">
              <a16:creationId xmlns:a16="http://schemas.microsoft.com/office/drawing/2014/main" id="{00000000-0008-0000-1300-000025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4" name="Straight Connector 293">
          <a:extLst>
            <a:ext uri="{FF2B5EF4-FFF2-40B4-BE49-F238E27FC236}">
              <a16:creationId xmlns:a16="http://schemas.microsoft.com/office/drawing/2014/main" id="{00000000-0008-0000-1300-00002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5" name="Straight Connector 294">
          <a:extLst>
            <a:ext uri="{FF2B5EF4-FFF2-40B4-BE49-F238E27FC236}">
              <a16:creationId xmlns:a16="http://schemas.microsoft.com/office/drawing/2014/main" id="{00000000-0008-0000-1300-00002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6" name="Straight Connector 295">
          <a:extLst>
            <a:ext uri="{FF2B5EF4-FFF2-40B4-BE49-F238E27FC236}">
              <a16:creationId xmlns:a16="http://schemas.microsoft.com/office/drawing/2014/main" id="{00000000-0008-0000-1300-00002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7" name="Straight Connector 296">
          <a:extLst>
            <a:ext uri="{FF2B5EF4-FFF2-40B4-BE49-F238E27FC236}">
              <a16:creationId xmlns:a16="http://schemas.microsoft.com/office/drawing/2014/main" id="{00000000-0008-0000-1300-00002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8" name="Straight Connector 297">
          <a:extLst>
            <a:ext uri="{FF2B5EF4-FFF2-40B4-BE49-F238E27FC236}">
              <a16:creationId xmlns:a16="http://schemas.microsoft.com/office/drawing/2014/main" id="{00000000-0008-0000-1300-00002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9" name="Straight Connector 298">
          <a:extLst>
            <a:ext uri="{FF2B5EF4-FFF2-40B4-BE49-F238E27FC236}">
              <a16:creationId xmlns:a16="http://schemas.microsoft.com/office/drawing/2014/main" id="{00000000-0008-0000-1300-00002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0" name="Straight Connector 299">
          <a:extLst>
            <a:ext uri="{FF2B5EF4-FFF2-40B4-BE49-F238E27FC236}">
              <a16:creationId xmlns:a16="http://schemas.microsoft.com/office/drawing/2014/main" id="{00000000-0008-0000-1300-00002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1" name="Straight Connector 300">
          <a:extLst>
            <a:ext uri="{FF2B5EF4-FFF2-40B4-BE49-F238E27FC236}">
              <a16:creationId xmlns:a16="http://schemas.microsoft.com/office/drawing/2014/main" id="{00000000-0008-0000-1300-00002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2" name="Straight Connector 301">
          <a:extLst>
            <a:ext uri="{FF2B5EF4-FFF2-40B4-BE49-F238E27FC236}">
              <a16:creationId xmlns:a16="http://schemas.microsoft.com/office/drawing/2014/main" id="{00000000-0008-0000-1300-00002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3" name="Straight Connector 302">
          <a:extLst>
            <a:ext uri="{FF2B5EF4-FFF2-40B4-BE49-F238E27FC236}">
              <a16:creationId xmlns:a16="http://schemas.microsoft.com/office/drawing/2014/main" id="{00000000-0008-0000-1300-00002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4" name="Straight Connector 303">
          <a:extLst>
            <a:ext uri="{FF2B5EF4-FFF2-40B4-BE49-F238E27FC236}">
              <a16:creationId xmlns:a16="http://schemas.microsoft.com/office/drawing/2014/main" id="{00000000-0008-0000-1300-00003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5" name="Straight Connector 304">
          <a:extLst>
            <a:ext uri="{FF2B5EF4-FFF2-40B4-BE49-F238E27FC236}">
              <a16:creationId xmlns:a16="http://schemas.microsoft.com/office/drawing/2014/main" id="{00000000-0008-0000-1300-00003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6" name="Straight Connector 305">
          <a:extLst>
            <a:ext uri="{FF2B5EF4-FFF2-40B4-BE49-F238E27FC236}">
              <a16:creationId xmlns:a16="http://schemas.microsoft.com/office/drawing/2014/main" id="{00000000-0008-0000-1300-00003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7" name="Straight Connector 306">
          <a:extLst>
            <a:ext uri="{FF2B5EF4-FFF2-40B4-BE49-F238E27FC236}">
              <a16:creationId xmlns:a16="http://schemas.microsoft.com/office/drawing/2014/main" id="{00000000-0008-0000-1300-00003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8" name="Straight Connector 307">
          <a:extLst>
            <a:ext uri="{FF2B5EF4-FFF2-40B4-BE49-F238E27FC236}">
              <a16:creationId xmlns:a16="http://schemas.microsoft.com/office/drawing/2014/main" id="{00000000-0008-0000-1300-00003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9" name="Straight Connector 308">
          <a:extLst>
            <a:ext uri="{FF2B5EF4-FFF2-40B4-BE49-F238E27FC236}">
              <a16:creationId xmlns:a16="http://schemas.microsoft.com/office/drawing/2014/main" id="{00000000-0008-0000-1300-00003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0" name="Straight Connector 309">
          <a:extLst>
            <a:ext uri="{FF2B5EF4-FFF2-40B4-BE49-F238E27FC236}">
              <a16:creationId xmlns:a16="http://schemas.microsoft.com/office/drawing/2014/main" id="{00000000-0008-0000-1300-00003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1" name="Straight Connector 310">
          <a:extLst>
            <a:ext uri="{FF2B5EF4-FFF2-40B4-BE49-F238E27FC236}">
              <a16:creationId xmlns:a16="http://schemas.microsoft.com/office/drawing/2014/main" id="{00000000-0008-0000-1300-00003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2" name="Straight Connector 311">
          <a:extLst>
            <a:ext uri="{FF2B5EF4-FFF2-40B4-BE49-F238E27FC236}">
              <a16:creationId xmlns:a16="http://schemas.microsoft.com/office/drawing/2014/main" id="{00000000-0008-0000-1300-00003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3" name="Straight Connector 312">
          <a:extLst>
            <a:ext uri="{FF2B5EF4-FFF2-40B4-BE49-F238E27FC236}">
              <a16:creationId xmlns:a16="http://schemas.microsoft.com/office/drawing/2014/main" id="{00000000-0008-0000-1300-00003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4" name="Straight Connector 313">
          <a:extLst>
            <a:ext uri="{FF2B5EF4-FFF2-40B4-BE49-F238E27FC236}">
              <a16:creationId xmlns:a16="http://schemas.microsoft.com/office/drawing/2014/main" id="{00000000-0008-0000-1300-00003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5" name="Straight Connector 314">
          <a:extLst>
            <a:ext uri="{FF2B5EF4-FFF2-40B4-BE49-F238E27FC236}">
              <a16:creationId xmlns:a16="http://schemas.microsoft.com/office/drawing/2014/main" id="{00000000-0008-0000-1300-00003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6" name="Straight Connector 315">
          <a:extLst>
            <a:ext uri="{FF2B5EF4-FFF2-40B4-BE49-F238E27FC236}">
              <a16:creationId xmlns:a16="http://schemas.microsoft.com/office/drawing/2014/main" id="{00000000-0008-0000-1300-00003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7" name="Straight Connector 316">
          <a:extLst>
            <a:ext uri="{FF2B5EF4-FFF2-40B4-BE49-F238E27FC236}">
              <a16:creationId xmlns:a16="http://schemas.microsoft.com/office/drawing/2014/main" id="{00000000-0008-0000-1300-00003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8" name="Straight Connector 317">
          <a:extLst>
            <a:ext uri="{FF2B5EF4-FFF2-40B4-BE49-F238E27FC236}">
              <a16:creationId xmlns:a16="http://schemas.microsoft.com/office/drawing/2014/main" id="{00000000-0008-0000-1300-00003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9" name="Straight Connector 318">
          <a:extLst>
            <a:ext uri="{FF2B5EF4-FFF2-40B4-BE49-F238E27FC236}">
              <a16:creationId xmlns:a16="http://schemas.microsoft.com/office/drawing/2014/main" id="{00000000-0008-0000-1300-00003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0" name="Straight Connector 319">
          <a:extLst>
            <a:ext uri="{FF2B5EF4-FFF2-40B4-BE49-F238E27FC236}">
              <a16:creationId xmlns:a16="http://schemas.microsoft.com/office/drawing/2014/main" id="{00000000-0008-0000-1300-00004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21" name="Straight Connector 320">
          <a:extLst>
            <a:ext uri="{FF2B5EF4-FFF2-40B4-BE49-F238E27FC236}">
              <a16:creationId xmlns:a16="http://schemas.microsoft.com/office/drawing/2014/main" id="{00000000-0008-0000-1300-00004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22" name="Straight Connector 321">
          <a:extLst>
            <a:ext uri="{FF2B5EF4-FFF2-40B4-BE49-F238E27FC236}">
              <a16:creationId xmlns:a16="http://schemas.microsoft.com/office/drawing/2014/main" id="{00000000-0008-0000-1300-000042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23" name="Straight Connector 322">
          <a:extLst>
            <a:ext uri="{FF2B5EF4-FFF2-40B4-BE49-F238E27FC236}">
              <a16:creationId xmlns:a16="http://schemas.microsoft.com/office/drawing/2014/main" id="{00000000-0008-0000-1300-000043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24" name="Straight Connector 323">
          <a:extLst>
            <a:ext uri="{FF2B5EF4-FFF2-40B4-BE49-F238E27FC236}">
              <a16:creationId xmlns:a16="http://schemas.microsoft.com/office/drawing/2014/main" id="{00000000-0008-0000-1300-000044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25" name="Straight Connector 324">
          <a:extLst>
            <a:ext uri="{FF2B5EF4-FFF2-40B4-BE49-F238E27FC236}">
              <a16:creationId xmlns:a16="http://schemas.microsoft.com/office/drawing/2014/main" id="{00000000-0008-0000-1300-000045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26" name="Straight Connector 325">
          <a:extLst>
            <a:ext uri="{FF2B5EF4-FFF2-40B4-BE49-F238E27FC236}">
              <a16:creationId xmlns:a16="http://schemas.microsoft.com/office/drawing/2014/main" id="{00000000-0008-0000-1300-000046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27" name="Straight Connector 326">
          <a:extLst>
            <a:ext uri="{FF2B5EF4-FFF2-40B4-BE49-F238E27FC236}">
              <a16:creationId xmlns:a16="http://schemas.microsoft.com/office/drawing/2014/main" id="{00000000-0008-0000-1300-000047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28" name="Straight Connector 327">
          <a:extLst>
            <a:ext uri="{FF2B5EF4-FFF2-40B4-BE49-F238E27FC236}">
              <a16:creationId xmlns:a16="http://schemas.microsoft.com/office/drawing/2014/main" id="{00000000-0008-0000-1300-000048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29" name="Straight Connector 328">
          <a:extLst>
            <a:ext uri="{FF2B5EF4-FFF2-40B4-BE49-F238E27FC236}">
              <a16:creationId xmlns:a16="http://schemas.microsoft.com/office/drawing/2014/main" id="{00000000-0008-0000-1300-000049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30" name="Straight Connector 329">
          <a:extLst>
            <a:ext uri="{FF2B5EF4-FFF2-40B4-BE49-F238E27FC236}">
              <a16:creationId xmlns:a16="http://schemas.microsoft.com/office/drawing/2014/main" id="{00000000-0008-0000-1300-00004A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31" name="Straight Connector 330">
          <a:extLst>
            <a:ext uri="{FF2B5EF4-FFF2-40B4-BE49-F238E27FC236}">
              <a16:creationId xmlns:a16="http://schemas.microsoft.com/office/drawing/2014/main" id="{00000000-0008-0000-1300-00004B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32" name="Straight Connector 331">
          <a:extLst>
            <a:ext uri="{FF2B5EF4-FFF2-40B4-BE49-F238E27FC236}">
              <a16:creationId xmlns:a16="http://schemas.microsoft.com/office/drawing/2014/main" id="{00000000-0008-0000-1300-00004C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3" name="Straight Connector 332">
          <a:extLst>
            <a:ext uri="{FF2B5EF4-FFF2-40B4-BE49-F238E27FC236}">
              <a16:creationId xmlns:a16="http://schemas.microsoft.com/office/drawing/2014/main" id="{00000000-0008-0000-1300-00004D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4" name="Straight Connector 333">
          <a:extLst>
            <a:ext uri="{FF2B5EF4-FFF2-40B4-BE49-F238E27FC236}">
              <a16:creationId xmlns:a16="http://schemas.microsoft.com/office/drawing/2014/main" id="{00000000-0008-0000-1300-00004E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35" name="Straight Connector 334">
          <a:extLst>
            <a:ext uri="{FF2B5EF4-FFF2-40B4-BE49-F238E27FC236}">
              <a16:creationId xmlns:a16="http://schemas.microsoft.com/office/drawing/2014/main" id="{00000000-0008-0000-1300-00004F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6" name="Straight Connector 335">
          <a:extLst>
            <a:ext uri="{FF2B5EF4-FFF2-40B4-BE49-F238E27FC236}">
              <a16:creationId xmlns:a16="http://schemas.microsoft.com/office/drawing/2014/main" id="{00000000-0008-0000-1300-000050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37" name="Straight Connector 336">
          <a:extLst>
            <a:ext uri="{FF2B5EF4-FFF2-40B4-BE49-F238E27FC236}">
              <a16:creationId xmlns:a16="http://schemas.microsoft.com/office/drawing/2014/main" id="{00000000-0008-0000-1300-000051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8" name="Straight Connector 337">
          <a:extLst>
            <a:ext uri="{FF2B5EF4-FFF2-40B4-BE49-F238E27FC236}">
              <a16:creationId xmlns:a16="http://schemas.microsoft.com/office/drawing/2014/main" id="{00000000-0008-0000-1300-00005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9" name="Straight Connector 338">
          <a:extLst>
            <a:ext uri="{FF2B5EF4-FFF2-40B4-BE49-F238E27FC236}">
              <a16:creationId xmlns:a16="http://schemas.microsoft.com/office/drawing/2014/main" id="{00000000-0008-0000-1300-00005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0" name="Straight Connector 339">
          <a:extLst>
            <a:ext uri="{FF2B5EF4-FFF2-40B4-BE49-F238E27FC236}">
              <a16:creationId xmlns:a16="http://schemas.microsoft.com/office/drawing/2014/main" id="{00000000-0008-0000-1300-00005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1" name="Straight Connector 340">
          <a:extLst>
            <a:ext uri="{FF2B5EF4-FFF2-40B4-BE49-F238E27FC236}">
              <a16:creationId xmlns:a16="http://schemas.microsoft.com/office/drawing/2014/main" id="{00000000-0008-0000-1300-00005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2" name="Straight Connector 341">
          <a:extLst>
            <a:ext uri="{FF2B5EF4-FFF2-40B4-BE49-F238E27FC236}">
              <a16:creationId xmlns:a16="http://schemas.microsoft.com/office/drawing/2014/main" id="{00000000-0008-0000-1300-00005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43" name="Straight Connector 342">
          <a:extLst>
            <a:ext uri="{FF2B5EF4-FFF2-40B4-BE49-F238E27FC236}">
              <a16:creationId xmlns:a16="http://schemas.microsoft.com/office/drawing/2014/main" id="{00000000-0008-0000-1300-00005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4" name="Straight Connector 343">
          <a:extLst>
            <a:ext uri="{FF2B5EF4-FFF2-40B4-BE49-F238E27FC236}">
              <a16:creationId xmlns:a16="http://schemas.microsoft.com/office/drawing/2014/main" id="{00000000-0008-0000-1300-00005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5" name="Straight Connector 344">
          <a:extLst>
            <a:ext uri="{FF2B5EF4-FFF2-40B4-BE49-F238E27FC236}">
              <a16:creationId xmlns:a16="http://schemas.microsoft.com/office/drawing/2014/main" id="{00000000-0008-0000-1300-00005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46" name="Straight Connector 345">
          <a:extLst>
            <a:ext uri="{FF2B5EF4-FFF2-40B4-BE49-F238E27FC236}">
              <a16:creationId xmlns:a16="http://schemas.microsoft.com/office/drawing/2014/main" id="{00000000-0008-0000-1300-00005A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47" name="Straight Connector 346">
          <a:extLst>
            <a:ext uri="{FF2B5EF4-FFF2-40B4-BE49-F238E27FC236}">
              <a16:creationId xmlns:a16="http://schemas.microsoft.com/office/drawing/2014/main" id="{00000000-0008-0000-1300-00005B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48" name="Straight Connector 347">
          <a:extLst>
            <a:ext uri="{FF2B5EF4-FFF2-40B4-BE49-F238E27FC236}">
              <a16:creationId xmlns:a16="http://schemas.microsoft.com/office/drawing/2014/main" id="{00000000-0008-0000-1300-00005C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49" name="Straight Connector 348">
          <a:extLst>
            <a:ext uri="{FF2B5EF4-FFF2-40B4-BE49-F238E27FC236}">
              <a16:creationId xmlns:a16="http://schemas.microsoft.com/office/drawing/2014/main" id="{00000000-0008-0000-1300-00005D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50" name="Straight Connector 349">
          <a:extLst>
            <a:ext uri="{FF2B5EF4-FFF2-40B4-BE49-F238E27FC236}">
              <a16:creationId xmlns:a16="http://schemas.microsoft.com/office/drawing/2014/main" id="{00000000-0008-0000-1300-00005E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51" name="Straight Connector 350">
          <a:extLst>
            <a:ext uri="{FF2B5EF4-FFF2-40B4-BE49-F238E27FC236}">
              <a16:creationId xmlns:a16="http://schemas.microsoft.com/office/drawing/2014/main" id="{00000000-0008-0000-1300-00005F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52" name="Straight Connector 351">
          <a:extLst>
            <a:ext uri="{FF2B5EF4-FFF2-40B4-BE49-F238E27FC236}">
              <a16:creationId xmlns:a16="http://schemas.microsoft.com/office/drawing/2014/main" id="{00000000-0008-0000-1300-000060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53" name="Straight Connector 352">
          <a:extLst>
            <a:ext uri="{FF2B5EF4-FFF2-40B4-BE49-F238E27FC236}">
              <a16:creationId xmlns:a16="http://schemas.microsoft.com/office/drawing/2014/main" id="{00000000-0008-0000-1300-000061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54" name="Straight Connector 353">
          <a:extLst>
            <a:ext uri="{FF2B5EF4-FFF2-40B4-BE49-F238E27FC236}">
              <a16:creationId xmlns:a16="http://schemas.microsoft.com/office/drawing/2014/main" id="{00000000-0008-0000-1300-000062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55" name="Straight Connector 354">
          <a:extLst>
            <a:ext uri="{FF2B5EF4-FFF2-40B4-BE49-F238E27FC236}">
              <a16:creationId xmlns:a16="http://schemas.microsoft.com/office/drawing/2014/main" id="{00000000-0008-0000-1300-000063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56" name="Straight Connector 355">
          <a:extLst>
            <a:ext uri="{FF2B5EF4-FFF2-40B4-BE49-F238E27FC236}">
              <a16:creationId xmlns:a16="http://schemas.microsoft.com/office/drawing/2014/main" id="{00000000-0008-0000-1300-000064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57" name="Straight Connector 356">
          <a:extLst>
            <a:ext uri="{FF2B5EF4-FFF2-40B4-BE49-F238E27FC236}">
              <a16:creationId xmlns:a16="http://schemas.microsoft.com/office/drawing/2014/main" id="{00000000-0008-0000-1300-000065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58" name="Straight Connector 357">
          <a:extLst>
            <a:ext uri="{FF2B5EF4-FFF2-40B4-BE49-F238E27FC236}">
              <a16:creationId xmlns:a16="http://schemas.microsoft.com/office/drawing/2014/main" id="{00000000-0008-0000-1300-000066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59" name="Straight Connector 358">
          <a:extLst>
            <a:ext uri="{FF2B5EF4-FFF2-40B4-BE49-F238E27FC236}">
              <a16:creationId xmlns:a16="http://schemas.microsoft.com/office/drawing/2014/main" id="{00000000-0008-0000-1300-000067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60" name="Straight Connector 359">
          <a:extLst>
            <a:ext uri="{FF2B5EF4-FFF2-40B4-BE49-F238E27FC236}">
              <a16:creationId xmlns:a16="http://schemas.microsoft.com/office/drawing/2014/main" id="{00000000-0008-0000-1300-000068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1" name="Straight Connector 360">
          <a:extLst>
            <a:ext uri="{FF2B5EF4-FFF2-40B4-BE49-F238E27FC236}">
              <a16:creationId xmlns:a16="http://schemas.microsoft.com/office/drawing/2014/main" id="{00000000-0008-0000-1300-000069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2" name="Straight Connector 361">
          <a:extLst>
            <a:ext uri="{FF2B5EF4-FFF2-40B4-BE49-F238E27FC236}">
              <a16:creationId xmlns:a16="http://schemas.microsoft.com/office/drawing/2014/main" id="{00000000-0008-0000-1300-00006A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3" name="Straight Connector 362">
          <a:extLst>
            <a:ext uri="{FF2B5EF4-FFF2-40B4-BE49-F238E27FC236}">
              <a16:creationId xmlns:a16="http://schemas.microsoft.com/office/drawing/2014/main" id="{00000000-0008-0000-1300-00006B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4" name="Straight Connector 363">
          <a:extLst>
            <a:ext uri="{FF2B5EF4-FFF2-40B4-BE49-F238E27FC236}">
              <a16:creationId xmlns:a16="http://schemas.microsoft.com/office/drawing/2014/main" id="{00000000-0008-0000-1300-00006C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65" name="Straight Connector 364">
          <a:extLst>
            <a:ext uri="{FF2B5EF4-FFF2-40B4-BE49-F238E27FC236}">
              <a16:creationId xmlns:a16="http://schemas.microsoft.com/office/drawing/2014/main" id="{00000000-0008-0000-1300-00006D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6" name="Straight Connector 365">
          <a:extLst>
            <a:ext uri="{FF2B5EF4-FFF2-40B4-BE49-F238E27FC236}">
              <a16:creationId xmlns:a16="http://schemas.microsoft.com/office/drawing/2014/main" id="{00000000-0008-0000-1300-00006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7" name="Straight Connector 366">
          <a:extLst>
            <a:ext uri="{FF2B5EF4-FFF2-40B4-BE49-F238E27FC236}">
              <a16:creationId xmlns:a16="http://schemas.microsoft.com/office/drawing/2014/main" id="{00000000-0008-0000-1300-00006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8" name="Straight Connector 367">
          <a:extLst>
            <a:ext uri="{FF2B5EF4-FFF2-40B4-BE49-F238E27FC236}">
              <a16:creationId xmlns:a16="http://schemas.microsoft.com/office/drawing/2014/main" id="{00000000-0008-0000-1300-00007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9" name="Straight Connector 368">
          <a:extLst>
            <a:ext uri="{FF2B5EF4-FFF2-40B4-BE49-F238E27FC236}">
              <a16:creationId xmlns:a16="http://schemas.microsoft.com/office/drawing/2014/main" id="{00000000-0008-0000-1300-00007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70" name="Straight Connector 369">
          <a:extLst>
            <a:ext uri="{FF2B5EF4-FFF2-40B4-BE49-F238E27FC236}">
              <a16:creationId xmlns:a16="http://schemas.microsoft.com/office/drawing/2014/main" id="{00000000-0008-0000-1300-00007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71" name="Straight Connector 370">
          <a:extLst>
            <a:ext uri="{FF2B5EF4-FFF2-40B4-BE49-F238E27FC236}">
              <a16:creationId xmlns:a16="http://schemas.microsoft.com/office/drawing/2014/main" id="{00000000-0008-0000-1300-00007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72" name="Straight Connector 371">
          <a:extLst>
            <a:ext uri="{FF2B5EF4-FFF2-40B4-BE49-F238E27FC236}">
              <a16:creationId xmlns:a16="http://schemas.microsoft.com/office/drawing/2014/main" id="{00000000-0008-0000-1300-00007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3" name="Straight Connector 372">
          <a:extLst>
            <a:ext uri="{FF2B5EF4-FFF2-40B4-BE49-F238E27FC236}">
              <a16:creationId xmlns:a16="http://schemas.microsoft.com/office/drawing/2014/main" id="{00000000-0008-0000-1300-00007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74" name="Straight Connector 373">
          <a:extLst>
            <a:ext uri="{FF2B5EF4-FFF2-40B4-BE49-F238E27FC236}">
              <a16:creationId xmlns:a16="http://schemas.microsoft.com/office/drawing/2014/main" id="{00000000-0008-0000-1300-000076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75" name="Straight Connector 374">
          <a:extLst>
            <a:ext uri="{FF2B5EF4-FFF2-40B4-BE49-F238E27FC236}">
              <a16:creationId xmlns:a16="http://schemas.microsoft.com/office/drawing/2014/main" id="{00000000-0008-0000-1300-000077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76" name="Straight Connector 375">
          <a:extLst>
            <a:ext uri="{FF2B5EF4-FFF2-40B4-BE49-F238E27FC236}">
              <a16:creationId xmlns:a16="http://schemas.microsoft.com/office/drawing/2014/main" id="{00000000-0008-0000-1300-000078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77" name="Straight Connector 376">
          <a:extLst>
            <a:ext uri="{FF2B5EF4-FFF2-40B4-BE49-F238E27FC236}">
              <a16:creationId xmlns:a16="http://schemas.microsoft.com/office/drawing/2014/main" id="{00000000-0008-0000-1300-000079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78" name="Straight Connector 377">
          <a:extLst>
            <a:ext uri="{FF2B5EF4-FFF2-40B4-BE49-F238E27FC236}">
              <a16:creationId xmlns:a16="http://schemas.microsoft.com/office/drawing/2014/main" id="{00000000-0008-0000-1300-00007A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79" name="Straight Connector 378">
          <a:extLst>
            <a:ext uri="{FF2B5EF4-FFF2-40B4-BE49-F238E27FC236}">
              <a16:creationId xmlns:a16="http://schemas.microsoft.com/office/drawing/2014/main" id="{00000000-0008-0000-1300-00007B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80" name="Straight Connector 379">
          <a:extLst>
            <a:ext uri="{FF2B5EF4-FFF2-40B4-BE49-F238E27FC236}">
              <a16:creationId xmlns:a16="http://schemas.microsoft.com/office/drawing/2014/main" id="{00000000-0008-0000-1300-00007C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81" name="Straight Connector 380">
          <a:extLst>
            <a:ext uri="{FF2B5EF4-FFF2-40B4-BE49-F238E27FC236}">
              <a16:creationId xmlns:a16="http://schemas.microsoft.com/office/drawing/2014/main" id="{00000000-0008-0000-1300-00007D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82" name="Straight Connector 381">
          <a:extLst>
            <a:ext uri="{FF2B5EF4-FFF2-40B4-BE49-F238E27FC236}">
              <a16:creationId xmlns:a16="http://schemas.microsoft.com/office/drawing/2014/main" id="{00000000-0008-0000-1300-00007E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83" name="Straight Connector 382">
          <a:extLst>
            <a:ext uri="{FF2B5EF4-FFF2-40B4-BE49-F238E27FC236}">
              <a16:creationId xmlns:a16="http://schemas.microsoft.com/office/drawing/2014/main" id="{00000000-0008-0000-1300-00007F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84" name="Straight Connector 383">
          <a:extLst>
            <a:ext uri="{FF2B5EF4-FFF2-40B4-BE49-F238E27FC236}">
              <a16:creationId xmlns:a16="http://schemas.microsoft.com/office/drawing/2014/main" id="{00000000-0008-0000-1300-000080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85" name="Straight Connector 384">
          <a:extLst>
            <a:ext uri="{FF2B5EF4-FFF2-40B4-BE49-F238E27FC236}">
              <a16:creationId xmlns:a16="http://schemas.microsoft.com/office/drawing/2014/main" id="{00000000-0008-0000-1300-000081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86" name="Straight Connector 385">
          <a:extLst>
            <a:ext uri="{FF2B5EF4-FFF2-40B4-BE49-F238E27FC236}">
              <a16:creationId xmlns:a16="http://schemas.microsoft.com/office/drawing/2014/main" id="{00000000-0008-0000-1300-000082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87" name="Straight Connector 386">
          <a:extLst>
            <a:ext uri="{FF2B5EF4-FFF2-40B4-BE49-F238E27FC236}">
              <a16:creationId xmlns:a16="http://schemas.microsoft.com/office/drawing/2014/main" id="{00000000-0008-0000-1300-000083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88" name="Straight Connector 387">
          <a:extLst>
            <a:ext uri="{FF2B5EF4-FFF2-40B4-BE49-F238E27FC236}">
              <a16:creationId xmlns:a16="http://schemas.microsoft.com/office/drawing/2014/main" id="{00000000-0008-0000-1300-000084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9" name="Straight Connector 388">
          <a:extLst>
            <a:ext uri="{FF2B5EF4-FFF2-40B4-BE49-F238E27FC236}">
              <a16:creationId xmlns:a16="http://schemas.microsoft.com/office/drawing/2014/main" id="{00000000-0008-0000-1300-000085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0" name="Straight Connector 389">
          <a:extLst>
            <a:ext uri="{FF2B5EF4-FFF2-40B4-BE49-F238E27FC236}">
              <a16:creationId xmlns:a16="http://schemas.microsoft.com/office/drawing/2014/main" id="{00000000-0008-0000-1300-000086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1" name="Straight Connector 390">
          <a:extLst>
            <a:ext uri="{FF2B5EF4-FFF2-40B4-BE49-F238E27FC236}">
              <a16:creationId xmlns:a16="http://schemas.microsoft.com/office/drawing/2014/main" id="{00000000-0008-0000-1300-000087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2" name="Straight Connector 391">
          <a:extLst>
            <a:ext uri="{FF2B5EF4-FFF2-40B4-BE49-F238E27FC236}">
              <a16:creationId xmlns:a16="http://schemas.microsoft.com/office/drawing/2014/main" id="{00000000-0008-0000-1300-000088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93" name="Straight Connector 392">
          <a:extLst>
            <a:ext uri="{FF2B5EF4-FFF2-40B4-BE49-F238E27FC236}">
              <a16:creationId xmlns:a16="http://schemas.microsoft.com/office/drawing/2014/main" id="{00000000-0008-0000-1300-000089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4" name="Straight Connector 393">
          <a:extLst>
            <a:ext uri="{FF2B5EF4-FFF2-40B4-BE49-F238E27FC236}">
              <a16:creationId xmlns:a16="http://schemas.microsoft.com/office/drawing/2014/main" id="{00000000-0008-0000-1300-00008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5" name="Straight Connector 394">
          <a:extLst>
            <a:ext uri="{FF2B5EF4-FFF2-40B4-BE49-F238E27FC236}">
              <a16:creationId xmlns:a16="http://schemas.microsoft.com/office/drawing/2014/main" id="{00000000-0008-0000-1300-00008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6" name="Straight Connector 395">
          <a:extLst>
            <a:ext uri="{FF2B5EF4-FFF2-40B4-BE49-F238E27FC236}">
              <a16:creationId xmlns:a16="http://schemas.microsoft.com/office/drawing/2014/main" id="{00000000-0008-0000-1300-00008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7" name="Straight Connector 396">
          <a:extLst>
            <a:ext uri="{FF2B5EF4-FFF2-40B4-BE49-F238E27FC236}">
              <a16:creationId xmlns:a16="http://schemas.microsoft.com/office/drawing/2014/main" id="{00000000-0008-0000-1300-00008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8" name="Straight Connector 397">
          <a:extLst>
            <a:ext uri="{FF2B5EF4-FFF2-40B4-BE49-F238E27FC236}">
              <a16:creationId xmlns:a16="http://schemas.microsoft.com/office/drawing/2014/main" id="{00000000-0008-0000-1300-00008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9" name="Straight Connector 398">
          <a:extLst>
            <a:ext uri="{FF2B5EF4-FFF2-40B4-BE49-F238E27FC236}">
              <a16:creationId xmlns:a16="http://schemas.microsoft.com/office/drawing/2014/main" id="{00000000-0008-0000-1300-00008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0" name="Straight Connector 399">
          <a:extLst>
            <a:ext uri="{FF2B5EF4-FFF2-40B4-BE49-F238E27FC236}">
              <a16:creationId xmlns:a16="http://schemas.microsoft.com/office/drawing/2014/main" id="{00000000-0008-0000-1300-00009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01" name="Straight Connector 400">
          <a:extLst>
            <a:ext uri="{FF2B5EF4-FFF2-40B4-BE49-F238E27FC236}">
              <a16:creationId xmlns:a16="http://schemas.microsoft.com/office/drawing/2014/main" id="{00000000-0008-0000-1300-00009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02" name="Straight Connector 401">
          <a:extLst>
            <a:ext uri="{FF2B5EF4-FFF2-40B4-BE49-F238E27FC236}">
              <a16:creationId xmlns:a16="http://schemas.microsoft.com/office/drawing/2014/main" id="{00000000-0008-0000-1300-000092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03" name="Straight Connector 402">
          <a:extLst>
            <a:ext uri="{FF2B5EF4-FFF2-40B4-BE49-F238E27FC236}">
              <a16:creationId xmlns:a16="http://schemas.microsoft.com/office/drawing/2014/main" id="{00000000-0008-0000-1300-000093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04" name="Straight Connector 403">
          <a:extLst>
            <a:ext uri="{FF2B5EF4-FFF2-40B4-BE49-F238E27FC236}">
              <a16:creationId xmlns:a16="http://schemas.microsoft.com/office/drawing/2014/main" id="{00000000-0008-0000-1300-000094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05" name="Straight Connector 404">
          <a:extLst>
            <a:ext uri="{FF2B5EF4-FFF2-40B4-BE49-F238E27FC236}">
              <a16:creationId xmlns:a16="http://schemas.microsoft.com/office/drawing/2014/main" id="{00000000-0008-0000-1300-000095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06" name="Straight Connector 405">
          <a:extLst>
            <a:ext uri="{FF2B5EF4-FFF2-40B4-BE49-F238E27FC236}">
              <a16:creationId xmlns:a16="http://schemas.microsoft.com/office/drawing/2014/main" id="{00000000-0008-0000-1300-000096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07" name="Straight Connector 406">
          <a:extLst>
            <a:ext uri="{FF2B5EF4-FFF2-40B4-BE49-F238E27FC236}">
              <a16:creationId xmlns:a16="http://schemas.microsoft.com/office/drawing/2014/main" id="{00000000-0008-0000-1300-000097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08" name="Straight Connector 407">
          <a:extLst>
            <a:ext uri="{FF2B5EF4-FFF2-40B4-BE49-F238E27FC236}">
              <a16:creationId xmlns:a16="http://schemas.microsoft.com/office/drawing/2014/main" id="{00000000-0008-0000-1300-000098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09" name="Straight Connector 408">
          <a:extLst>
            <a:ext uri="{FF2B5EF4-FFF2-40B4-BE49-F238E27FC236}">
              <a16:creationId xmlns:a16="http://schemas.microsoft.com/office/drawing/2014/main" id="{00000000-0008-0000-1300-000099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410" name="Straight Connector 409">
          <a:extLst>
            <a:ext uri="{FF2B5EF4-FFF2-40B4-BE49-F238E27FC236}">
              <a16:creationId xmlns:a16="http://schemas.microsoft.com/office/drawing/2014/main" id="{00000000-0008-0000-1300-00009A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411" name="Straight Connector 410">
          <a:extLst>
            <a:ext uri="{FF2B5EF4-FFF2-40B4-BE49-F238E27FC236}">
              <a16:creationId xmlns:a16="http://schemas.microsoft.com/office/drawing/2014/main" id="{00000000-0008-0000-1300-00009B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412" name="Straight Connector 411">
          <a:extLst>
            <a:ext uri="{FF2B5EF4-FFF2-40B4-BE49-F238E27FC236}">
              <a16:creationId xmlns:a16="http://schemas.microsoft.com/office/drawing/2014/main" id="{00000000-0008-0000-1300-00009C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413" name="Straight Connector 412">
          <a:extLst>
            <a:ext uri="{FF2B5EF4-FFF2-40B4-BE49-F238E27FC236}">
              <a16:creationId xmlns:a16="http://schemas.microsoft.com/office/drawing/2014/main" id="{00000000-0008-0000-1300-00009D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414" name="Straight Connector 413">
          <a:extLst>
            <a:ext uri="{FF2B5EF4-FFF2-40B4-BE49-F238E27FC236}">
              <a16:creationId xmlns:a16="http://schemas.microsoft.com/office/drawing/2014/main" id="{00000000-0008-0000-1300-00009E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415" name="Straight Connector 414">
          <a:extLst>
            <a:ext uri="{FF2B5EF4-FFF2-40B4-BE49-F238E27FC236}">
              <a16:creationId xmlns:a16="http://schemas.microsoft.com/office/drawing/2014/main" id="{00000000-0008-0000-1300-00009F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416" name="Straight Connector 415">
          <a:extLst>
            <a:ext uri="{FF2B5EF4-FFF2-40B4-BE49-F238E27FC236}">
              <a16:creationId xmlns:a16="http://schemas.microsoft.com/office/drawing/2014/main" id="{00000000-0008-0000-1300-0000A0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17" name="Straight Connector 416">
          <a:extLst>
            <a:ext uri="{FF2B5EF4-FFF2-40B4-BE49-F238E27FC236}">
              <a16:creationId xmlns:a16="http://schemas.microsoft.com/office/drawing/2014/main" id="{00000000-0008-0000-1300-0000A1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18" name="Straight Connector 417">
          <a:extLst>
            <a:ext uri="{FF2B5EF4-FFF2-40B4-BE49-F238E27FC236}">
              <a16:creationId xmlns:a16="http://schemas.microsoft.com/office/drawing/2014/main" id="{00000000-0008-0000-1300-0000A2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19" name="Straight Connector 418">
          <a:extLst>
            <a:ext uri="{FF2B5EF4-FFF2-40B4-BE49-F238E27FC236}">
              <a16:creationId xmlns:a16="http://schemas.microsoft.com/office/drawing/2014/main" id="{00000000-0008-0000-1300-0000A3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0" name="Straight Connector 419">
          <a:extLst>
            <a:ext uri="{FF2B5EF4-FFF2-40B4-BE49-F238E27FC236}">
              <a16:creationId xmlns:a16="http://schemas.microsoft.com/office/drawing/2014/main" id="{00000000-0008-0000-1300-0000A4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421" name="Straight Connector 420">
          <a:extLst>
            <a:ext uri="{FF2B5EF4-FFF2-40B4-BE49-F238E27FC236}">
              <a16:creationId xmlns:a16="http://schemas.microsoft.com/office/drawing/2014/main" id="{00000000-0008-0000-1300-0000A5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2" name="Straight Connector 421">
          <a:extLst>
            <a:ext uri="{FF2B5EF4-FFF2-40B4-BE49-F238E27FC236}">
              <a16:creationId xmlns:a16="http://schemas.microsoft.com/office/drawing/2014/main" id="{00000000-0008-0000-1300-0000A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3" name="Straight Connector 422">
          <a:extLst>
            <a:ext uri="{FF2B5EF4-FFF2-40B4-BE49-F238E27FC236}">
              <a16:creationId xmlns:a16="http://schemas.microsoft.com/office/drawing/2014/main" id="{00000000-0008-0000-1300-0000A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4" name="Straight Connector 423">
          <a:extLst>
            <a:ext uri="{FF2B5EF4-FFF2-40B4-BE49-F238E27FC236}">
              <a16:creationId xmlns:a16="http://schemas.microsoft.com/office/drawing/2014/main" id="{00000000-0008-0000-1300-0000A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5" name="Straight Connector 424">
          <a:extLst>
            <a:ext uri="{FF2B5EF4-FFF2-40B4-BE49-F238E27FC236}">
              <a16:creationId xmlns:a16="http://schemas.microsoft.com/office/drawing/2014/main" id="{00000000-0008-0000-1300-0000A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6" name="Straight Connector 425">
          <a:extLst>
            <a:ext uri="{FF2B5EF4-FFF2-40B4-BE49-F238E27FC236}">
              <a16:creationId xmlns:a16="http://schemas.microsoft.com/office/drawing/2014/main" id="{00000000-0008-0000-1300-0000A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7" name="Straight Connector 426">
          <a:extLst>
            <a:ext uri="{FF2B5EF4-FFF2-40B4-BE49-F238E27FC236}">
              <a16:creationId xmlns:a16="http://schemas.microsoft.com/office/drawing/2014/main" id="{00000000-0008-0000-1300-0000A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8" name="Straight Connector 427">
          <a:extLst>
            <a:ext uri="{FF2B5EF4-FFF2-40B4-BE49-F238E27FC236}">
              <a16:creationId xmlns:a16="http://schemas.microsoft.com/office/drawing/2014/main" id="{00000000-0008-0000-1300-0000A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9" name="Straight Connector 428">
          <a:extLst>
            <a:ext uri="{FF2B5EF4-FFF2-40B4-BE49-F238E27FC236}">
              <a16:creationId xmlns:a16="http://schemas.microsoft.com/office/drawing/2014/main" id="{00000000-0008-0000-1300-0000A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30" name="Straight Connector 429">
          <a:extLst>
            <a:ext uri="{FF2B5EF4-FFF2-40B4-BE49-F238E27FC236}">
              <a16:creationId xmlns:a16="http://schemas.microsoft.com/office/drawing/2014/main" id="{00000000-0008-0000-1300-0000AE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31" name="Straight Connector 430">
          <a:extLst>
            <a:ext uri="{FF2B5EF4-FFF2-40B4-BE49-F238E27FC236}">
              <a16:creationId xmlns:a16="http://schemas.microsoft.com/office/drawing/2014/main" id="{00000000-0008-0000-1300-0000AF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32" name="Straight Connector 431">
          <a:extLst>
            <a:ext uri="{FF2B5EF4-FFF2-40B4-BE49-F238E27FC236}">
              <a16:creationId xmlns:a16="http://schemas.microsoft.com/office/drawing/2014/main" id="{00000000-0008-0000-1300-0000B0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33" name="Straight Connector 432">
          <a:extLst>
            <a:ext uri="{FF2B5EF4-FFF2-40B4-BE49-F238E27FC236}">
              <a16:creationId xmlns:a16="http://schemas.microsoft.com/office/drawing/2014/main" id="{00000000-0008-0000-1300-0000B1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50</xdr:col>
      <xdr:colOff>1531620</xdr:colOff>
      <xdr:row>19</xdr:row>
      <xdr:rowOff>99061</xdr:rowOff>
    </xdr:from>
    <xdr:to>
      <xdr:col>51</xdr:col>
      <xdr:colOff>25441</xdr:colOff>
      <xdr:row>22</xdr:row>
      <xdr:rowOff>114301</xdr:rowOff>
    </xdr:to>
    <xdr:pic>
      <xdr:nvPicPr>
        <xdr:cNvPr id="2" name="Picture 14" descr="MC900432616[1]">
          <a:extLst>
            <a:ext uri="{FF2B5EF4-FFF2-40B4-BE49-F238E27FC236}">
              <a16:creationId xmlns:a16="http://schemas.microsoft.com/office/drawing/2014/main" id="{00000000-0008-0000-16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454860" y="3893821"/>
          <a:ext cx="650281" cy="624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oneCell">
    <xdr:from>
      <xdr:col>50</xdr:col>
      <xdr:colOff>1470660</xdr:colOff>
      <xdr:row>19</xdr:row>
      <xdr:rowOff>45721</xdr:rowOff>
    </xdr:from>
    <xdr:to>
      <xdr:col>51</xdr:col>
      <xdr:colOff>35853</xdr:colOff>
      <xdr:row>22</xdr:row>
      <xdr:rowOff>129541</xdr:rowOff>
    </xdr:to>
    <xdr:pic>
      <xdr:nvPicPr>
        <xdr:cNvPr id="2" name="Picture 14" descr="MC900432616[1]">
          <a:extLst>
            <a:ext uri="{FF2B5EF4-FFF2-40B4-BE49-F238E27FC236}">
              <a16:creationId xmlns:a16="http://schemas.microsoft.com/office/drawing/2014/main" id="{00000000-0008-0000-17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134820" y="3855721"/>
          <a:ext cx="721653" cy="6934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0400-000007000000}"/>
            </a:ext>
          </a:extLst>
        </xdr:cNvPr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00000000-0008-0000-0400-000008000000}"/>
            </a:ext>
          </a:extLst>
        </xdr:cNvPr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0400-000009000000}"/>
            </a:ext>
          </a:extLst>
        </xdr:cNvPr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0400-00000A000000}"/>
            </a:ext>
          </a:extLst>
        </xdr:cNvPr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00000000-0008-0000-0400-00000B000000}"/>
            </a:ext>
          </a:extLst>
        </xdr:cNvPr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0400-00000C000000}"/>
            </a:ext>
          </a:extLst>
        </xdr:cNvPr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00000000-0008-0000-0400-00000D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0400-00000E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id="{00000000-0008-0000-0400-00000F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00000000-0008-0000-0400-000010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0400-000011000000}"/>
            </a:ext>
          </a:extLst>
        </xdr:cNvPr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400-000012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0400-000013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0400-000014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0400-000015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00000000-0008-0000-0400-000016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0400-000017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>
          <a:extLst>
            <a:ext uri="{FF2B5EF4-FFF2-40B4-BE49-F238E27FC236}">
              <a16:creationId xmlns:a16="http://schemas.microsoft.com/office/drawing/2014/main" id="{00000000-0008-0000-0400-000018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id="{00000000-0008-0000-0400-000019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id="{00000000-0008-0000-0400-00001A000000}"/>
            </a:ext>
          </a:extLst>
        </xdr:cNvPr>
        <xdr:cNvCxnSpPr/>
      </xdr:nvCxnSpPr>
      <xdr:spPr>
        <a:xfrm>
          <a:off x="5591175" y="552450"/>
          <a:ext cx="399184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id="{00000000-0008-0000-0400-00001B000000}"/>
            </a:ext>
          </a:extLst>
        </xdr:cNvPr>
        <xdr:cNvCxnSpPr/>
      </xdr:nvCxnSpPr>
      <xdr:spPr>
        <a:xfrm>
          <a:off x="5600699" y="857251"/>
          <a:ext cx="40957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id="{00000000-0008-0000-0400-00001C000000}"/>
            </a:ext>
          </a:extLst>
        </xdr:cNvPr>
        <xdr:cNvCxnSpPr/>
      </xdr:nvCxnSpPr>
      <xdr:spPr>
        <a:xfrm>
          <a:off x="5608494" y="1170709"/>
          <a:ext cx="38273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id="{00000000-0008-0000-0400-00001D000000}"/>
            </a:ext>
          </a:extLst>
        </xdr:cNvPr>
        <xdr:cNvCxnSpPr/>
      </xdr:nvCxnSpPr>
      <xdr:spPr>
        <a:xfrm>
          <a:off x="5599835" y="1466852"/>
          <a:ext cx="40005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0500-000006000000}"/>
            </a:ext>
          </a:extLst>
        </xdr:cNvPr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0500-000007000000}"/>
            </a:ext>
          </a:extLst>
        </xdr:cNvPr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00000000-0008-0000-0500-000008000000}"/>
            </a:ext>
          </a:extLst>
        </xdr:cNvPr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0500-000009000000}"/>
            </a:ext>
          </a:extLst>
        </xdr:cNvPr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0500-00000A000000}"/>
            </a:ext>
          </a:extLst>
        </xdr:cNvPr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00000000-0008-0000-0500-00000B000000}"/>
            </a:ext>
          </a:extLst>
        </xdr:cNvPr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0500-00000C000000}"/>
            </a:ext>
          </a:extLst>
        </xdr:cNvPr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00000000-0008-0000-0500-00000D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0500-00000E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id="{00000000-0008-0000-0500-00000F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00000000-0008-0000-0500-000010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0500-000011000000}"/>
            </a:ext>
          </a:extLst>
        </xdr:cNvPr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500-000012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0500-000013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0500-000014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0500-000015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00000000-0008-0000-0500-000016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0500-000017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>
          <a:extLst>
            <a:ext uri="{FF2B5EF4-FFF2-40B4-BE49-F238E27FC236}">
              <a16:creationId xmlns:a16="http://schemas.microsoft.com/office/drawing/2014/main" id="{00000000-0008-0000-0500-000018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id="{00000000-0008-0000-0500-000019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id="{00000000-0008-0000-0500-00001A000000}"/>
            </a:ext>
          </a:extLst>
        </xdr:cNvPr>
        <xdr:cNvCxnSpPr/>
      </xdr:nvCxnSpPr>
      <xdr:spPr>
        <a:xfrm>
          <a:off x="5591175" y="552450"/>
          <a:ext cx="399184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id="{00000000-0008-0000-0500-00001B000000}"/>
            </a:ext>
          </a:extLst>
        </xdr:cNvPr>
        <xdr:cNvCxnSpPr/>
      </xdr:nvCxnSpPr>
      <xdr:spPr>
        <a:xfrm>
          <a:off x="5600699" y="857251"/>
          <a:ext cx="40957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id="{00000000-0008-0000-0500-00001C000000}"/>
            </a:ext>
          </a:extLst>
        </xdr:cNvPr>
        <xdr:cNvCxnSpPr/>
      </xdr:nvCxnSpPr>
      <xdr:spPr>
        <a:xfrm>
          <a:off x="5608494" y="1170709"/>
          <a:ext cx="38273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id="{00000000-0008-0000-0500-00001D000000}"/>
            </a:ext>
          </a:extLst>
        </xdr:cNvPr>
        <xdr:cNvCxnSpPr/>
      </xdr:nvCxnSpPr>
      <xdr:spPr>
        <a:xfrm>
          <a:off x="5599835" y="1466852"/>
          <a:ext cx="40005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0" name="Straight Connector 29">
          <a:extLst>
            <a:ext uri="{FF2B5EF4-FFF2-40B4-BE49-F238E27FC236}">
              <a16:creationId xmlns:a16="http://schemas.microsoft.com/office/drawing/2014/main" id="{00000000-0008-0000-0500-00001E000000}"/>
            </a:ext>
          </a:extLst>
        </xdr:cNvPr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1" name="Straight Connector 30">
          <a:extLst>
            <a:ext uri="{FF2B5EF4-FFF2-40B4-BE49-F238E27FC236}">
              <a16:creationId xmlns:a16="http://schemas.microsoft.com/office/drawing/2014/main" id="{00000000-0008-0000-0500-00001F000000}"/>
            </a:ext>
          </a:extLst>
        </xdr:cNvPr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2" name="Straight Connector 31">
          <a:extLst>
            <a:ext uri="{FF2B5EF4-FFF2-40B4-BE49-F238E27FC236}">
              <a16:creationId xmlns:a16="http://schemas.microsoft.com/office/drawing/2014/main" id="{00000000-0008-0000-0500-000020000000}"/>
            </a:ext>
          </a:extLst>
        </xdr:cNvPr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3" name="Straight Connector 32">
          <a:extLst>
            <a:ext uri="{FF2B5EF4-FFF2-40B4-BE49-F238E27FC236}">
              <a16:creationId xmlns:a16="http://schemas.microsoft.com/office/drawing/2014/main" id="{00000000-0008-0000-0500-000021000000}"/>
            </a:ext>
          </a:extLst>
        </xdr:cNvPr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4" name="Straight Connector 33">
          <a:extLst>
            <a:ext uri="{FF2B5EF4-FFF2-40B4-BE49-F238E27FC236}">
              <a16:creationId xmlns:a16="http://schemas.microsoft.com/office/drawing/2014/main" id="{00000000-0008-0000-0500-000022000000}"/>
            </a:ext>
          </a:extLst>
        </xdr:cNvPr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5" name="Straight Connector 34">
          <a:extLst>
            <a:ext uri="{FF2B5EF4-FFF2-40B4-BE49-F238E27FC236}">
              <a16:creationId xmlns:a16="http://schemas.microsoft.com/office/drawing/2014/main" id="{00000000-0008-0000-0500-000023000000}"/>
            </a:ext>
          </a:extLst>
        </xdr:cNvPr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6" name="Straight Connector 35">
          <a:extLst>
            <a:ext uri="{FF2B5EF4-FFF2-40B4-BE49-F238E27FC236}">
              <a16:creationId xmlns:a16="http://schemas.microsoft.com/office/drawing/2014/main" id="{00000000-0008-0000-0500-000024000000}"/>
            </a:ext>
          </a:extLst>
        </xdr:cNvPr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7" name="Straight Connector 36">
          <a:extLst>
            <a:ext uri="{FF2B5EF4-FFF2-40B4-BE49-F238E27FC236}">
              <a16:creationId xmlns:a16="http://schemas.microsoft.com/office/drawing/2014/main" id="{00000000-0008-0000-0500-000025000000}"/>
            </a:ext>
          </a:extLst>
        </xdr:cNvPr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8" name="Straight Connector 37">
          <a:extLst>
            <a:ext uri="{FF2B5EF4-FFF2-40B4-BE49-F238E27FC236}">
              <a16:creationId xmlns:a16="http://schemas.microsoft.com/office/drawing/2014/main" id="{00000000-0008-0000-0500-000026000000}"/>
            </a:ext>
          </a:extLst>
        </xdr:cNvPr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9" name="Straight Connector 38">
          <a:extLst>
            <a:ext uri="{FF2B5EF4-FFF2-40B4-BE49-F238E27FC236}">
              <a16:creationId xmlns:a16="http://schemas.microsoft.com/office/drawing/2014/main" id="{00000000-0008-0000-0500-000027000000}"/>
            </a:ext>
          </a:extLst>
        </xdr:cNvPr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40" name="Straight Connector 39">
          <a:extLst>
            <a:ext uri="{FF2B5EF4-FFF2-40B4-BE49-F238E27FC236}">
              <a16:creationId xmlns:a16="http://schemas.microsoft.com/office/drawing/2014/main" id="{00000000-0008-0000-0500-000028000000}"/>
            </a:ext>
          </a:extLst>
        </xdr:cNvPr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1" name="Straight Connector 40">
          <a:extLst>
            <a:ext uri="{FF2B5EF4-FFF2-40B4-BE49-F238E27FC236}">
              <a16:creationId xmlns:a16="http://schemas.microsoft.com/office/drawing/2014/main" id="{00000000-0008-0000-0500-000029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" name="Straight Connector 41">
          <a:extLst>
            <a:ext uri="{FF2B5EF4-FFF2-40B4-BE49-F238E27FC236}">
              <a16:creationId xmlns:a16="http://schemas.microsoft.com/office/drawing/2014/main" id="{00000000-0008-0000-0500-00002A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3" name="Straight Connector 42">
          <a:extLst>
            <a:ext uri="{FF2B5EF4-FFF2-40B4-BE49-F238E27FC236}">
              <a16:creationId xmlns:a16="http://schemas.microsoft.com/office/drawing/2014/main" id="{00000000-0008-0000-0500-00002B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4" name="Straight Connector 43">
          <a:extLst>
            <a:ext uri="{FF2B5EF4-FFF2-40B4-BE49-F238E27FC236}">
              <a16:creationId xmlns:a16="http://schemas.microsoft.com/office/drawing/2014/main" id="{00000000-0008-0000-0500-00002C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45" name="Straight Connector 44">
          <a:extLst>
            <a:ext uri="{FF2B5EF4-FFF2-40B4-BE49-F238E27FC236}">
              <a16:creationId xmlns:a16="http://schemas.microsoft.com/office/drawing/2014/main" id="{00000000-0008-0000-0500-00002D000000}"/>
            </a:ext>
          </a:extLst>
        </xdr:cNvPr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6" name="Straight Connector 45">
          <a:extLst>
            <a:ext uri="{FF2B5EF4-FFF2-40B4-BE49-F238E27FC236}">
              <a16:creationId xmlns:a16="http://schemas.microsoft.com/office/drawing/2014/main" id="{00000000-0008-0000-0500-00002E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7" name="Straight Connector 46">
          <a:extLst>
            <a:ext uri="{FF2B5EF4-FFF2-40B4-BE49-F238E27FC236}">
              <a16:creationId xmlns:a16="http://schemas.microsoft.com/office/drawing/2014/main" id="{00000000-0008-0000-0500-00002F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8" name="Straight Connector 47">
          <a:extLst>
            <a:ext uri="{FF2B5EF4-FFF2-40B4-BE49-F238E27FC236}">
              <a16:creationId xmlns:a16="http://schemas.microsoft.com/office/drawing/2014/main" id="{00000000-0008-0000-0500-000030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9" name="Straight Connector 48">
          <a:extLst>
            <a:ext uri="{FF2B5EF4-FFF2-40B4-BE49-F238E27FC236}">
              <a16:creationId xmlns:a16="http://schemas.microsoft.com/office/drawing/2014/main" id="{00000000-0008-0000-0500-000031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50" name="Straight Connector 49">
          <a:extLst>
            <a:ext uri="{FF2B5EF4-FFF2-40B4-BE49-F238E27FC236}">
              <a16:creationId xmlns:a16="http://schemas.microsoft.com/office/drawing/2014/main" id="{00000000-0008-0000-0500-000032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51" name="Straight Connector 50">
          <a:extLst>
            <a:ext uri="{FF2B5EF4-FFF2-40B4-BE49-F238E27FC236}">
              <a16:creationId xmlns:a16="http://schemas.microsoft.com/office/drawing/2014/main" id="{00000000-0008-0000-0500-000033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52" name="Straight Connector 51">
          <a:extLst>
            <a:ext uri="{FF2B5EF4-FFF2-40B4-BE49-F238E27FC236}">
              <a16:creationId xmlns:a16="http://schemas.microsoft.com/office/drawing/2014/main" id="{00000000-0008-0000-0500-000034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53" name="Straight Connector 52">
          <a:extLst>
            <a:ext uri="{FF2B5EF4-FFF2-40B4-BE49-F238E27FC236}">
              <a16:creationId xmlns:a16="http://schemas.microsoft.com/office/drawing/2014/main" id="{00000000-0008-0000-0500-000035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54" name="Straight Connector 53">
          <a:extLst>
            <a:ext uri="{FF2B5EF4-FFF2-40B4-BE49-F238E27FC236}">
              <a16:creationId xmlns:a16="http://schemas.microsoft.com/office/drawing/2014/main" id="{00000000-0008-0000-0500-000036000000}"/>
            </a:ext>
          </a:extLst>
        </xdr:cNvPr>
        <xdr:cNvCxnSpPr/>
      </xdr:nvCxnSpPr>
      <xdr:spPr>
        <a:xfrm>
          <a:off x="5591175" y="552450"/>
          <a:ext cx="399184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55" name="Straight Connector 54">
          <a:extLst>
            <a:ext uri="{FF2B5EF4-FFF2-40B4-BE49-F238E27FC236}">
              <a16:creationId xmlns:a16="http://schemas.microsoft.com/office/drawing/2014/main" id="{00000000-0008-0000-0500-000037000000}"/>
            </a:ext>
          </a:extLst>
        </xdr:cNvPr>
        <xdr:cNvCxnSpPr/>
      </xdr:nvCxnSpPr>
      <xdr:spPr>
        <a:xfrm>
          <a:off x="5600699" y="857251"/>
          <a:ext cx="40957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56" name="Straight Connector 55">
          <a:extLst>
            <a:ext uri="{FF2B5EF4-FFF2-40B4-BE49-F238E27FC236}">
              <a16:creationId xmlns:a16="http://schemas.microsoft.com/office/drawing/2014/main" id="{00000000-0008-0000-0500-000038000000}"/>
            </a:ext>
          </a:extLst>
        </xdr:cNvPr>
        <xdr:cNvCxnSpPr/>
      </xdr:nvCxnSpPr>
      <xdr:spPr>
        <a:xfrm>
          <a:off x="5608494" y="1170709"/>
          <a:ext cx="38273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57" name="Straight Connector 56">
          <a:extLst>
            <a:ext uri="{FF2B5EF4-FFF2-40B4-BE49-F238E27FC236}">
              <a16:creationId xmlns:a16="http://schemas.microsoft.com/office/drawing/2014/main" id="{00000000-0008-0000-0500-000039000000}"/>
            </a:ext>
          </a:extLst>
        </xdr:cNvPr>
        <xdr:cNvCxnSpPr/>
      </xdr:nvCxnSpPr>
      <xdr:spPr>
        <a:xfrm>
          <a:off x="5599835" y="1466852"/>
          <a:ext cx="40005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59" name="Straight Connector 58">
          <a:extLst>
            <a:ext uri="{FF2B5EF4-FFF2-40B4-BE49-F238E27FC236}">
              <a16:creationId xmlns:a16="http://schemas.microsoft.com/office/drawing/2014/main" id="{00000000-0008-0000-0500-00003B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60" name="Straight Connector 59">
          <a:extLst>
            <a:ext uri="{FF2B5EF4-FFF2-40B4-BE49-F238E27FC236}">
              <a16:creationId xmlns:a16="http://schemas.microsoft.com/office/drawing/2014/main" id="{00000000-0008-0000-0500-00003C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61" name="Straight Connector 60">
          <a:extLst>
            <a:ext uri="{FF2B5EF4-FFF2-40B4-BE49-F238E27FC236}">
              <a16:creationId xmlns:a16="http://schemas.microsoft.com/office/drawing/2014/main" id="{00000000-0008-0000-0500-00003D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62" name="Straight Connector 61">
          <a:extLst>
            <a:ext uri="{FF2B5EF4-FFF2-40B4-BE49-F238E27FC236}">
              <a16:creationId xmlns:a16="http://schemas.microsoft.com/office/drawing/2014/main" id="{00000000-0008-0000-0500-00003E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3" name="Straight Connector 62">
          <a:extLst>
            <a:ext uri="{FF2B5EF4-FFF2-40B4-BE49-F238E27FC236}">
              <a16:creationId xmlns:a16="http://schemas.microsoft.com/office/drawing/2014/main" id="{00000000-0008-0000-0500-00003F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64" name="Straight Connector 63">
          <a:extLst>
            <a:ext uri="{FF2B5EF4-FFF2-40B4-BE49-F238E27FC236}">
              <a16:creationId xmlns:a16="http://schemas.microsoft.com/office/drawing/2014/main" id="{00000000-0008-0000-0500-000040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65" name="Straight Connector 64">
          <a:extLst>
            <a:ext uri="{FF2B5EF4-FFF2-40B4-BE49-F238E27FC236}">
              <a16:creationId xmlns:a16="http://schemas.microsoft.com/office/drawing/2014/main" id="{00000000-0008-0000-0500-000041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66" name="Straight Connector 65">
          <a:extLst>
            <a:ext uri="{FF2B5EF4-FFF2-40B4-BE49-F238E27FC236}">
              <a16:creationId xmlns:a16="http://schemas.microsoft.com/office/drawing/2014/main" id="{00000000-0008-0000-0500-000042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67" name="Straight Connector 66">
          <a:extLst>
            <a:ext uri="{FF2B5EF4-FFF2-40B4-BE49-F238E27FC236}">
              <a16:creationId xmlns:a16="http://schemas.microsoft.com/office/drawing/2014/main" id="{00000000-0008-0000-0500-000043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68" name="Straight Connector 67">
          <a:extLst>
            <a:ext uri="{FF2B5EF4-FFF2-40B4-BE49-F238E27FC236}">
              <a16:creationId xmlns:a16="http://schemas.microsoft.com/office/drawing/2014/main" id="{00000000-0008-0000-0500-000044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69" name="Straight Connector 68">
          <a:extLst>
            <a:ext uri="{FF2B5EF4-FFF2-40B4-BE49-F238E27FC236}">
              <a16:creationId xmlns:a16="http://schemas.microsoft.com/office/drawing/2014/main" id="{00000000-0008-0000-0500-000045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0" name="Straight Connector 69">
          <a:extLst>
            <a:ext uri="{FF2B5EF4-FFF2-40B4-BE49-F238E27FC236}">
              <a16:creationId xmlns:a16="http://schemas.microsoft.com/office/drawing/2014/main" id="{00000000-0008-0000-0500-00004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1" name="Straight Connector 70">
          <a:extLst>
            <a:ext uri="{FF2B5EF4-FFF2-40B4-BE49-F238E27FC236}">
              <a16:creationId xmlns:a16="http://schemas.microsoft.com/office/drawing/2014/main" id="{00000000-0008-0000-0500-00004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2" name="Straight Connector 71">
          <a:extLst>
            <a:ext uri="{FF2B5EF4-FFF2-40B4-BE49-F238E27FC236}">
              <a16:creationId xmlns:a16="http://schemas.microsoft.com/office/drawing/2014/main" id="{00000000-0008-0000-0500-00004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3" name="Straight Connector 72">
          <a:extLst>
            <a:ext uri="{FF2B5EF4-FFF2-40B4-BE49-F238E27FC236}">
              <a16:creationId xmlns:a16="http://schemas.microsoft.com/office/drawing/2014/main" id="{00000000-0008-0000-0500-00004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74" name="Straight Connector 73">
          <a:extLst>
            <a:ext uri="{FF2B5EF4-FFF2-40B4-BE49-F238E27FC236}">
              <a16:creationId xmlns:a16="http://schemas.microsoft.com/office/drawing/2014/main" id="{00000000-0008-0000-0500-00004A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5" name="Straight Connector 74">
          <a:extLst>
            <a:ext uri="{FF2B5EF4-FFF2-40B4-BE49-F238E27FC236}">
              <a16:creationId xmlns:a16="http://schemas.microsoft.com/office/drawing/2014/main" id="{00000000-0008-0000-0500-00004B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6" name="Straight Connector 75">
          <a:extLst>
            <a:ext uri="{FF2B5EF4-FFF2-40B4-BE49-F238E27FC236}">
              <a16:creationId xmlns:a16="http://schemas.microsoft.com/office/drawing/2014/main" id="{00000000-0008-0000-0500-00004C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7" name="Straight Connector 76">
          <a:extLst>
            <a:ext uri="{FF2B5EF4-FFF2-40B4-BE49-F238E27FC236}">
              <a16:creationId xmlns:a16="http://schemas.microsoft.com/office/drawing/2014/main" id="{00000000-0008-0000-0500-00004D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8" name="Straight Connector 77">
          <a:extLst>
            <a:ext uri="{FF2B5EF4-FFF2-40B4-BE49-F238E27FC236}">
              <a16:creationId xmlns:a16="http://schemas.microsoft.com/office/drawing/2014/main" id="{00000000-0008-0000-0500-00004E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9" name="Straight Connector 78">
          <a:extLst>
            <a:ext uri="{FF2B5EF4-FFF2-40B4-BE49-F238E27FC236}">
              <a16:creationId xmlns:a16="http://schemas.microsoft.com/office/drawing/2014/main" id="{00000000-0008-0000-0500-00004F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0" name="Straight Connector 79">
          <a:extLst>
            <a:ext uri="{FF2B5EF4-FFF2-40B4-BE49-F238E27FC236}">
              <a16:creationId xmlns:a16="http://schemas.microsoft.com/office/drawing/2014/main" id="{00000000-0008-0000-0500-000050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1" name="Straight Connector 80">
          <a:extLst>
            <a:ext uri="{FF2B5EF4-FFF2-40B4-BE49-F238E27FC236}">
              <a16:creationId xmlns:a16="http://schemas.microsoft.com/office/drawing/2014/main" id="{00000000-0008-0000-0500-000051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2" name="Straight Connector 81">
          <a:extLst>
            <a:ext uri="{FF2B5EF4-FFF2-40B4-BE49-F238E27FC236}">
              <a16:creationId xmlns:a16="http://schemas.microsoft.com/office/drawing/2014/main" id="{00000000-0008-0000-0500-000052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83" name="Straight Connector 82">
          <a:extLst>
            <a:ext uri="{FF2B5EF4-FFF2-40B4-BE49-F238E27FC236}">
              <a16:creationId xmlns:a16="http://schemas.microsoft.com/office/drawing/2014/main" id="{00000000-0008-0000-0500-000053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84" name="Straight Connector 83">
          <a:extLst>
            <a:ext uri="{FF2B5EF4-FFF2-40B4-BE49-F238E27FC236}">
              <a16:creationId xmlns:a16="http://schemas.microsoft.com/office/drawing/2014/main" id="{00000000-0008-0000-0500-000054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85" name="Straight Connector 84">
          <a:extLst>
            <a:ext uri="{FF2B5EF4-FFF2-40B4-BE49-F238E27FC236}">
              <a16:creationId xmlns:a16="http://schemas.microsoft.com/office/drawing/2014/main" id="{00000000-0008-0000-0500-000055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86" name="Straight Connector 85">
          <a:extLst>
            <a:ext uri="{FF2B5EF4-FFF2-40B4-BE49-F238E27FC236}">
              <a16:creationId xmlns:a16="http://schemas.microsoft.com/office/drawing/2014/main" id="{00000000-0008-0000-0500-000056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CxnSpPr/>
      </xdr:nvCxnSpPr>
      <xdr:spPr>
        <a:xfrm rot="16200000" flipH="1">
          <a:off x="5195888" y="633413"/>
          <a:ext cx="314325" cy="32385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CxnSpPr/>
      </xdr:nvCxnSpPr>
      <xdr:spPr>
        <a:xfrm rot="16200000" flipH="1">
          <a:off x="5557838" y="633413"/>
          <a:ext cx="314325" cy="32385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CxnSpPr/>
      </xdr:nvCxnSpPr>
      <xdr:spPr>
        <a:xfrm rot="16200000" flipH="1">
          <a:off x="5919788" y="633413"/>
          <a:ext cx="314325" cy="32385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CxnSpPr/>
      </xdr:nvCxnSpPr>
      <xdr:spPr>
        <a:xfrm rot="16200000" flipH="1">
          <a:off x="483393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0600-000006000000}"/>
            </a:ext>
          </a:extLst>
        </xdr:cNvPr>
        <xdr:cNvCxnSpPr/>
      </xdr:nvCxnSpPr>
      <xdr:spPr>
        <a:xfrm rot="16200000" flipH="1">
          <a:off x="483393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0600-000007000000}"/>
            </a:ext>
          </a:extLst>
        </xdr:cNvPr>
        <xdr:cNvCxnSpPr/>
      </xdr:nvCxnSpPr>
      <xdr:spPr>
        <a:xfrm rot="16200000" flipH="1">
          <a:off x="4833938" y="163353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00000000-0008-0000-0600-000008000000}"/>
            </a:ext>
          </a:extLst>
        </xdr:cNvPr>
        <xdr:cNvCxnSpPr/>
      </xdr:nvCxnSpPr>
      <xdr:spPr>
        <a:xfrm rot="16200000" flipH="1">
          <a:off x="519588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0600-000009000000}"/>
            </a:ext>
          </a:extLst>
        </xdr:cNvPr>
        <xdr:cNvCxnSpPr/>
      </xdr:nvCxnSpPr>
      <xdr:spPr>
        <a:xfrm rot="16200000" flipH="1">
          <a:off x="555783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0600-00000A000000}"/>
            </a:ext>
          </a:extLst>
        </xdr:cNvPr>
        <xdr:cNvCxnSpPr/>
      </xdr:nvCxnSpPr>
      <xdr:spPr>
        <a:xfrm rot="16200000" flipH="1">
          <a:off x="5557838" y="163353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00000000-0008-0000-0600-00000B000000}"/>
            </a:ext>
          </a:extLst>
        </xdr:cNvPr>
        <xdr:cNvCxnSpPr/>
      </xdr:nvCxnSpPr>
      <xdr:spPr>
        <a:xfrm rot="16200000" flipH="1">
          <a:off x="591978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0600-00000C000000}"/>
            </a:ext>
          </a:extLst>
        </xdr:cNvPr>
        <xdr:cNvCxnSpPr/>
      </xdr:nvCxnSpPr>
      <xdr:spPr>
        <a:xfrm rot="16200000" flipH="1">
          <a:off x="591978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00000000-0008-0000-0600-00000D000000}"/>
            </a:ext>
          </a:extLst>
        </xdr:cNvPr>
        <xdr:cNvCxnSpPr/>
      </xdr:nvCxnSpPr>
      <xdr:spPr>
        <a:xfrm rot="16200000" flipH="1">
          <a:off x="6282690" y="630558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0600-00000E000000}"/>
            </a:ext>
          </a:extLst>
        </xdr:cNvPr>
        <xdr:cNvCxnSpPr/>
      </xdr:nvCxnSpPr>
      <xdr:spPr>
        <a:xfrm rot="16200000" flipH="1">
          <a:off x="6282690" y="963933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id="{00000000-0008-0000-0600-00000F000000}"/>
            </a:ext>
          </a:extLst>
        </xdr:cNvPr>
        <xdr:cNvCxnSpPr/>
      </xdr:nvCxnSpPr>
      <xdr:spPr>
        <a:xfrm rot="16200000" flipH="1">
          <a:off x="6282690" y="1297308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00000000-0008-0000-0600-000010000000}"/>
            </a:ext>
          </a:extLst>
        </xdr:cNvPr>
        <xdr:cNvCxnSpPr/>
      </xdr:nvCxnSpPr>
      <xdr:spPr>
        <a:xfrm rot="16200000" flipH="1">
          <a:off x="6282690" y="1630683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0600-000011000000}"/>
            </a:ext>
          </a:extLst>
        </xdr:cNvPr>
        <xdr:cNvCxnSpPr/>
      </xdr:nvCxnSpPr>
      <xdr:spPr>
        <a:xfrm rot="16200000" flipH="1">
          <a:off x="5195886" y="1614489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600-000012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0600-000013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0600-000014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0600-000015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00000000-0008-0000-0600-000016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0600-000017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>
          <a:extLst>
            <a:ext uri="{FF2B5EF4-FFF2-40B4-BE49-F238E27FC236}">
              <a16:creationId xmlns:a16="http://schemas.microsoft.com/office/drawing/2014/main" id="{00000000-0008-0000-0600-000018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id="{00000000-0008-0000-0600-000019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id="{00000000-0008-0000-0600-00001A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id="{00000000-0008-0000-0600-00001B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id="{00000000-0008-0000-0600-00001C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id="{00000000-0008-0000-0600-00001D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" name="Straight Connector 29">
          <a:extLst>
            <a:ext uri="{FF2B5EF4-FFF2-40B4-BE49-F238E27FC236}">
              <a16:creationId xmlns:a16="http://schemas.microsoft.com/office/drawing/2014/main" id="{00000000-0008-0000-0600-00001E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" name="Straight Connector 30">
          <a:extLst>
            <a:ext uri="{FF2B5EF4-FFF2-40B4-BE49-F238E27FC236}">
              <a16:creationId xmlns:a16="http://schemas.microsoft.com/office/drawing/2014/main" id="{00000000-0008-0000-0600-00001F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" name="Straight Connector 31">
          <a:extLst>
            <a:ext uri="{FF2B5EF4-FFF2-40B4-BE49-F238E27FC236}">
              <a16:creationId xmlns:a16="http://schemas.microsoft.com/office/drawing/2014/main" id="{00000000-0008-0000-0600-000020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" name="Straight Connector 32">
          <a:extLst>
            <a:ext uri="{FF2B5EF4-FFF2-40B4-BE49-F238E27FC236}">
              <a16:creationId xmlns:a16="http://schemas.microsoft.com/office/drawing/2014/main" id="{00000000-0008-0000-0600-000021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" name="Straight Connector 33">
          <a:extLst>
            <a:ext uri="{FF2B5EF4-FFF2-40B4-BE49-F238E27FC236}">
              <a16:creationId xmlns:a16="http://schemas.microsoft.com/office/drawing/2014/main" id="{00000000-0008-0000-0600-000022000000}"/>
            </a:ext>
          </a:extLst>
        </xdr:cNvPr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" name="Straight Connector 34">
          <a:extLst>
            <a:ext uri="{FF2B5EF4-FFF2-40B4-BE49-F238E27FC236}">
              <a16:creationId xmlns:a16="http://schemas.microsoft.com/office/drawing/2014/main" id="{00000000-0008-0000-0600-000023000000}"/>
            </a:ext>
          </a:extLst>
        </xdr:cNvPr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" name="Straight Connector 35">
          <a:extLst>
            <a:ext uri="{FF2B5EF4-FFF2-40B4-BE49-F238E27FC236}">
              <a16:creationId xmlns:a16="http://schemas.microsoft.com/office/drawing/2014/main" id="{00000000-0008-0000-0600-000024000000}"/>
            </a:ext>
          </a:extLst>
        </xdr:cNvPr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" name="Straight Connector 36">
          <a:extLst>
            <a:ext uri="{FF2B5EF4-FFF2-40B4-BE49-F238E27FC236}">
              <a16:creationId xmlns:a16="http://schemas.microsoft.com/office/drawing/2014/main" id="{00000000-0008-0000-0600-000025000000}"/>
            </a:ext>
          </a:extLst>
        </xdr:cNvPr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" name="Straight Connector 37">
          <a:extLst>
            <a:ext uri="{FF2B5EF4-FFF2-40B4-BE49-F238E27FC236}">
              <a16:creationId xmlns:a16="http://schemas.microsoft.com/office/drawing/2014/main" id="{00000000-0008-0000-0600-000026000000}"/>
            </a:ext>
          </a:extLst>
        </xdr:cNvPr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" name="Straight Connector 38">
          <a:extLst>
            <a:ext uri="{FF2B5EF4-FFF2-40B4-BE49-F238E27FC236}">
              <a16:creationId xmlns:a16="http://schemas.microsoft.com/office/drawing/2014/main" id="{00000000-0008-0000-0600-000027000000}"/>
            </a:ext>
          </a:extLst>
        </xdr:cNvPr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" name="Straight Connector 39">
          <a:extLst>
            <a:ext uri="{FF2B5EF4-FFF2-40B4-BE49-F238E27FC236}">
              <a16:creationId xmlns:a16="http://schemas.microsoft.com/office/drawing/2014/main" id="{00000000-0008-0000-0600-000028000000}"/>
            </a:ext>
          </a:extLst>
        </xdr:cNvPr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1" name="Straight Connector 40">
          <a:extLst>
            <a:ext uri="{FF2B5EF4-FFF2-40B4-BE49-F238E27FC236}">
              <a16:creationId xmlns:a16="http://schemas.microsoft.com/office/drawing/2014/main" id="{00000000-0008-0000-0600-000029000000}"/>
            </a:ext>
          </a:extLst>
        </xdr:cNvPr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" name="Straight Connector 41">
          <a:extLst>
            <a:ext uri="{FF2B5EF4-FFF2-40B4-BE49-F238E27FC236}">
              <a16:creationId xmlns:a16="http://schemas.microsoft.com/office/drawing/2014/main" id="{00000000-0008-0000-0600-00002A000000}"/>
            </a:ext>
          </a:extLst>
        </xdr:cNvPr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3" name="Straight Connector 42">
          <a:extLst>
            <a:ext uri="{FF2B5EF4-FFF2-40B4-BE49-F238E27FC236}">
              <a16:creationId xmlns:a16="http://schemas.microsoft.com/office/drawing/2014/main" id="{00000000-0008-0000-0600-00002B000000}"/>
            </a:ext>
          </a:extLst>
        </xdr:cNvPr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4" name="Straight Connector 43">
          <a:extLst>
            <a:ext uri="{FF2B5EF4-FFF2-40B4-BE49-F238E27FC236}">
              <a16:creationId xmlns:a16="http://schemas.microsoft.com/office/drawing/2014/main" id="{00000000-0008-0000-0600-00002C000000}"/>
            </a:ext>
          </a:extLst>
        </xdr:cNvPr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" name="Straight Connector 44">
          <a:extLst>
            <a:ext uri="{FF2B5EF4-FFF2-40B4-BE49-F238E27FC236}">
              <a16:creationId xmlns:a16="http://schemas.microsoft.com/office/drawing/2014/main" id="{00000000-0008-0000-0600-00002D000000}"/>
            </a:ext>
          </a:extLst>
        </xdr:cNvPr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6" name="Straight Connector 45">
          <a:extLst>
            <a:ext uri="{FF2B5EF4-FFF2-40B4-BE49-F238E27FC236}">
              <a16:creationId xmlns:a16="http://schemas.microsoft.com/office/drawing/2014/main" id="{00000000-0008-0000-0600-00002E000000}"/>
            </a:ext>
          </a:extLst>
        </xdr:cNvPr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7" name="Straight Connector 46">
          <a:extLst>
            <a:ext uri="{FF2B5EF4-FFF2-40B4-BE49-F238E27FC236}">
              <a16:creationId xmlns:a16="http://schemas.microsoft.com/office/drawing/2014/main" id="{00000000-0008-0000-0600-00002F000000}"/>
            </a:ext>
          </a:extLst>
        </xdr:cNvPr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8" name="Straight Connector 47">
          <a:extLst>
            <a:ext uri="{FF2B5EF4-FFF2-40B4-BE49-F238E27FC236}">
              <a16:creationId xmlns:a16="http://schemas.microsoft.com/office/drawing/2014/main" id="{00000000-0008-0000-0600-000030000000}"/>
            </a:ext>
          </a:extLst>
        </xdr:cNvPr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9" name="Straight Connector 48">
          <a:extLst>
            <a:ext uri="{FF2B5EF4-FFF2-40B4-BE49-F238E27FC236}">
              <a16:creationId xmlns:a16="http://schemas.microsoft.com/office/drawing/2014/main" id="{00000000-0008-0000-0600-000031000000}"/>
            </a:ext>
          </a:extLst>
        </xdr:cNvPr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50" name="Straight Connector 49">
          <a:extLst>
            <a:ext uri="{FF2B5EF4-FFF2-40B4-BE49-F238E27FC236}">
              <a16:creationId xmlns:a16="http://schemas.microsoft.com/office/drawing/2014/main" id="{00000000-0008-0000-0600-000032000000}"/>
            </a:ext>
          </a:extLst>
        </xdr:cNvPr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51" name="Straight Connector 50">
          <a:extLst>
            <a:ext uri="{FF2B5EF4-FFF2-40B4-BE49-F238E27FC236}">
              <a16:creationId xmlns:a16="http://schemas.microsoft.com/office/drawing/2014/main" id="{00000000-0008-0000-0600-000033000000}"/>
            </a:ext>
          </a:extLst>
        </xdr:cNvPr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52" name="Straight Connector 51">
          <a:extLst>
            <a:ext uri="{FF2B5EF4-FFF2-40B4-BE49-F238E27FC236}">
              <a16:creationId xmlns:a16="http://schemas.microsoft.com/office/drawing/2014/main" id="{00000000-0008-0000-0600-000034000000}"/>
            </a:ext>
          </a:extLst>
        </xdr:cNvPr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53" name="Straight Connector 52">
          <a:extLst>
            <a:ext uri="{FF2B5EF4-FFF2-40B4-BE49-F238E27FC236}">
              <a16:creationId xmlns:a16="http://schemas.microsoft.com/office/drawing/2014/main" id="{00000000-0008-0000-0600-000035000000}"/>
            </a:ext>
          </a:extLst>
        </xdr:cNvPr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54" name="Straight Connector 53">
          <a:extLst>
            <a:ext uri="{FF2B5EF4-FFF2-40B4-BE49-F238E27FC236}">
              <a16:creationId xmlns:a16="http://schemas.microsoft.com/office/drawing/2014/main" id="{00000000-0008-0000-0600-000036000000}"/>
            </a:ext>
          </a:extLst>
        </xdr:cNvPr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55" name="Straight Connector 54">
          <a:extLst>
            <a:ext uri="{FF2B5EF4-FFF2-40B4-BE49-F238E27FC236}">
              <a16:creationId xmlns:a16="http://schemas.microsoft.com/office/drawing/2014/main" id="{00000000-0008-0000-0600-000037000000}"/>
            </a:ext>
          </a:extLst>
        </xdr:cNvPr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56" name="Straight Connector 55">
          <a:extLst>
            <a:ext uri="{FF2B5EF4-FFF2-40B4-BE49-F238E27FC236}">
              <a16:creationId xmlns:a16="http://schemas.microsoft.com/office/drawing/2014/main" id="{00000000-0008-0000-0600-000038000000}"/>
            </a:ext>
          </a:extLst>
        </xdr:cNvPr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57" name="Straight Connector 56">
          <a:extLst>
            <a:ext uri="{FF2B5EF4-FFF2-40B4-BE49-F238E27FC236}">
              <a16:creationId xmlns:a16="http://schemas.microsoft.com/office/drawing/2014/main" id="{00000000-0008-0000-0600-000039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58" name="Straight Connector 57">
          <a:extLst>
            <a:ext uri="{FF2B5EF4-FFF2-40B4-BE49-F238E27FC236}">
              <a16:creationId xmlns:a16="http://schemas.microsoft.com/office/drawing/2014/main" id="{00000000-0008-0000-0600-00003A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59" name="Straight Connector 58">
          <a:extLst>
            <a:ext uri="{FF2B5EF4-FFF2-40B4-BE49-F238E27FC236}">
              <a16:creationId xmlns:a16="http://schemas.microsoft.com/office/drawing/2014/main" id="{00000000-0008-0000-0600-00003B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0" name="Straight Connector 59">
          <a:extLst>
            <a:ext uri="{FF2B5EF4-FFF2-40B4-BE49-F238E27FC236}">
              <a16:creationId xmlns:a16="http://schemas.microsoft.com/office/drawing/2014/main" id="{00000000-0008-0000-0600-00003C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61" name="Straight Connector 60">
          <a:extLst>
            <a:ext uri="{FF2B5EF4-FFF2-40B4-BE49-F238E27FC236}">
              <a16:creationId xmlns:a16="http://schemas.microsoft.com/office/drawing/2014/main" id="{00000000-0008-0000-0600-00003D000000}"/>
            </a:ext>
          </a:extLst>
        </xdr:cNvPr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2" name="Straight Connector 61">
          <a:extLst>
            <a:ext uri="{FF2B5EF4-FFF2-40B4-BE49-F238E27FC236}">
              <a16:creationId xmlns:a16="http://schemas.microsoft.com/office/drawing/2014/main" id="{00000000-0008-0000-0600-00003E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3" name="Straight Connector 62">
          <a:extLst>
            <a:ext uri="{FF2B5EF4-FFF2-40B4-BE49-F238E27FC236}">
              <a16:creationId xmlns:a16="http://schemas.microsoft.com/office/drawing/2014/main" id="{00000000-0008-0000-0600-00003F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4" name="Straight Connector 63">
          <a:extLst>
            <a:ext uri="{FF2B5EF4-FFF2-40B4-BE49-F238E27FC236}">
              <a16:creationId xmlns:a16="http://schemas.microsoft.com/office/drawing/2014/main" id="{00000000-0008-0000-0600-000040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5" name="Straight Connector 64">
          <a:extLst>
            <a:ext uri="{FF2B5EF4-FFF2-40B4-BE49-F238E27FC236}">
              <a16:creationId xmlns:a16="http://schemas.microsoft.com/office/drawing/2014/main" id="{00000000-0008-0000-0600-000041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6" name="Straight Connector 65">
          <a:extLst>
            <a:ext uri="{FF2B5EF4-FFF2-40B4-BE49-F238E27FC236}">
              <a16:creationId xmlns:a16="http://schemas.microsoft.com/office/drawing/2014/main" id="{00000000-0008-0000-0600-000042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7" name="Straight Connector 66">
          <a:extLst>
            <a:ext uri="{FF2B5EF4-FFF2-40B4-BE49-F238E27FC236}">
              <a16:creationId xmlns:a16="http://schemas.microsoft.com/office/drawing/2014/main" id="{00000000-0008-0000-0600-000043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8" name="Straight Connector 67">
          <a:extLst>
            <a:ext uri="{FF2B5EF4-FFF2-40B4-BE49-F238E27FC236}">
              <a16:creationId xmlns:a16="http://schemas.microsoft.com/office/drawing/2014/main" id="{00000000-0008-0000-0600-000044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9" name="Straight Connector 68">
          <a:extLst>
            <a:ext uri="{FF2B5EF4-FFF2-40B4-BE49-F238E27FC236}">
              <a16:creationId xmlns:a16="http://schemas.microsoft.com/office/drawing/2014/main" id="{00000000-0008-0000-0600-000045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70" name="Straight Connector 69">
          <a:extLst>
            <a:ext uri="{FF2B5EF4-FFF2-40B4-BE49-F238E27FC236}">
              <a16:creationId xmlns:a16="http://schemas.microsoft.com/office/drawing/2014/main" id="{00000000-0008-0000-0600-000046000000}"/>
            </a:ext>
          </a:extLst>
        </xdr:cNvPr>
        <xdr:cNvCxnSpPr/>
      </xdr:nvCxnSpPr>
      <xdr:spPr>
        <a:xfrm>
          <a:off x="5591175" y="552450"/>
          <a:ext cx="399184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71" name="Straight Connector 70">
          <a:extLst>
            <a:ext uri="{FF2B5EF4-FFF2-40B4-BE49-F238E27FC236}">
              <a16:creationId xmlns:a16="http://schemas.microsoft.com/office/drawing/2014/main" id="{00000000-0008-0000-0600-000047000000}"/>
            </a:ext>
          </a:extLst>
        </xdr:cNvPr>
        <xdr:cNvCxnSpPr/>
      </xdr:nvCxnSpPr>
      <xdr:spPr>
        <a:xfrm>
          <a:off x="5600699" y="857251"/>
          <a:ext cx="40957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72" name="Straight Connector 71">
          <a:extLst>
            <a:ext uri="{FF2B5EF4-FFF2-40B4-BE49-F238E27FC236}">
              <a16:creationId xmlns:a16="http://schemas.microsoft.com/office/drawing/2014/main" id="{00000000-0008-0000-0600-000048000000}"/>
            </a:ext>
          </a:extLst>
        </xdr:cNvPr>
        <xdr:cNvCxnSpPr/>
      </xdr:nvCxnSpPr>
      <xdr:spPr>
        <a:xfrm>
          <a:off x="5608494" y="1170709"/>
          <a:ext cx="38273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73" name="Straight Connector 72">
          <a:extLst>
            <a:ext uri="{FF2B5EF4-FFF2-40B4-BE49-F238E27FC236}">
              <a16:creationId xmlns:a16="http://schemas.microsoft.com/office/drawing/2014/main" id="{00000000-0008-0000-0600-000049000000}"/>
            </a:ext>
          </a:extLst>
        </xdr:cNvPr>
        <xdr:cNvCxnSpPr/>
      </xdr:nvCxnSpPr>
      <xdr:spPr>
        <a:xfrm>
          <a:off x="5599835" y="1466852"/>
          <a:ext cx="40005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75" name="Straight Connector 74">
          <a:extLst>
            <a:ext uri="{FF2B5EF4-FFF2-40B4-BE49-F238E27FC236}">
              <a16:creationId xmlns:a16="http://schemas.microsoft.com/office/drawing/2014/main" id="{00000000-0008-0000-0600-00004B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76" name="Straight Connector 75">
          <a:extLst>
            <a:ext uri="{FF2B5EF4-FFF2-40B4-BE49-F238E27FC236}">
              <a16:creationId xmlns:a16="http://schemas.microsoft.com/office/drawing/2014/main" id="{00000000-0008-0000-0600-00004C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77" name="Straight Connector 76">
          <a:extLst>
            <a:ext uri="{FF2B5EF4-FFF2-40B4-BE49-F238E27FC236}">
              <a16:creationId xmlns:a16="http://schemas.microsoft.com/office/drawing/2014/main" id="{00000000-0008-0000-0600-00004D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78" name="Straight Connector 77">
          <a:extLst>
            <a:ext uri="{FF2B5EF4-FFF2-40B4-BE49-F238E27FC236}">
              <a16:creationId xmlns:a16="http://schemas.microsoft.com/office/drawing/2014/main" id="{00000000-0008-0000-0600-00004E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79" name="Straight Connector 78">
          <a:extLst>
            <a:ext uri="{FF2B5EF4-FFF2-40B4-BE49-F238E27FC236}">
              <a16:creationId xmlns:a16="http://schemas.microsoft.com/office/drawing/2014/main" id="{00000000-0008-0000-0600-00004F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80" name="Straight Connector 79">
          <a:extLst>
            <a:ext uri="{FF2B5EF4-FFF2-40B4-BE49-F238E27FC236}">
              <a16:creationId xmlns:a16="http://schemas.microsoft.com/office/drawing/2014/main" id="{00000000-0008-0000-0600-000050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1" name="Straight Connector 80">
          <a:extLst>
            <a:ext uri="{FF2B5EF4-FFF2-40B4-BE49-F238E27FC236}">
              <a16:creationId xmlns:a16="http://schemas.microsoft.com/office/drawing/2014/main" id="{00000000-0008-0000-0600-000051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82" name="Straight Connector 81">
          <a:extLst>
            <a:ext uri="{FF2B5EF4-FFF2-40B4-BE49-F238E27FC236}">
              <a16:creationId xmlns:a16="http://schemas.microsoft.com/office/drawing/2014/main" id="{00000000-0008-0000-0600-000052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83" name="Straight Connector 82">
          <a:extLst>
            <a:ext uri="{FF2B5EF4-FFF2-40B4-BE49-F238E27FC236}">
              <a16:creationId xmlns:a16="http://schemas.microsoft.com/office/drawing/2014/main" id="{00000000-0008-0000-0600-000053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84" name="Straight Connector 83">
          <a:extLst>
            <a:ext uri="{FF2B5EF4-FFF2-40B4-BE49-F238E27FC236}">
              <a16:creationId xmlns:a16="http://schemas.microsoft.com/office/drawing/2014/main" id="{00000000-0008-0000-0600-000054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85" name="Straight Connector 84">
          <a:extLst>
            <a:ext uri="{FF2B5EF4-FFF2-40B4-BE49-F238E27FC236}">
              <a16:creationId xmlns:a16="http://schemas.microsoft.com/office/drawing/2014/main" id="{00000000-0008-0000-0600-000055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6" name="Straight Connector 85">
          <a:extLst>
            <a:ext uri="{FF2B5EF4-FFF2-40B4-BE49-F238E27FC236}">
              <a16:creationId xmlns:a16="http://schemas.microsoft.com/office/drawing/2014/main" id="{00000000-0008-0000-0600-00005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7" name="Straight Connector 86">
          <a:extLst>
            <a:ext uri="{FF2B5EF4-FFF2-40B4-BE49-F238E27FC236}">
              <a16:creationId xmlns:a16="http://schemas.microsoft.com/office/drawing/2014/main" id="{00000000-0008-0000-0600-00005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8" name="Straight Connector 87">
          <a:extLst>
            <a:ext uri="{FF2B5EF4-FFF2-40B4-BE49-F238E27FC236}">
              <a16:creationId xmlns:a16="http://schemas.microsoft.com/office/drawing/2014/main" id="{00000000-0008-0000-0600-00005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9" name="Straight Connector 88">
          <a:extLst>
            <a:ext uri="{FF2B5EF4-FFF2-40B4-BE49-F238E27FC236}">
              <a16:creationId xmlns:a16="http://schemas.microsoft.com/office/drawing/2014/main" id="{00000000-0008-0000-0600-00005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90" name="Straight Connector 89">
          <a:extLst>
            <a:ext uri="{FF2B5EF4-FFF2-40B4-BE49-F238E27FC236}">
              <a16:creationId xmlns:a16="http://schemas.microsoft.com/office/drawing/2014/main" id="{00000000-0008-0000-0600-00005A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91" name="Straight Connector 90">
          <a:extLst>
            <a:ext uri="{FF2B5EF4-FFF2-40B4-BE49-F238E27FC236}">
              <a16:creationId xmlns:a16="http://schemas.microsoft.com/office/drawing/2014/main" id="{00000000-0008-0000-0600-00005B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92" name="Straight Connector 91">
          <a:extLst>
            <a:ext uri="{FF2B5EF4-FFF2-40B4-BE49-F238E27FC236}">
              <a16:creationId xmlns:a16="http://schemas.microsoft.com/office/drawing/2014/main" id="{00000000-0008-0000-0600-00005C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93" name="Straight Connector 92">
          <a:extLst>
            <a:ext uri="{FF2B5EF4-FFF2-40B4-BE49-F238E27FC236}">
              <a16:creationId xmlns:a16="http://schemas.microsoft.com/office/drawing/2014/main" id="{00000000-0008-0000-0600-00005D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94" name="Straight Connector 93">
          <a:extLst>
            <a:ext uri="{FF2B5EF4-FFF2-40B4-BE49-F238E27FC236}">
              <a16:creationId xmlns:a16="http://schemas.microsoft.com/office/drawing/2014/main" id="{00000000-0008-0000-0600-00005E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95" name="Straight Connector 94">
          <a:extLst>
            <a:ext uri="{FF2B5EF4-FFF2-40B4-BE49-F238E27FC236}">
              <a16:creationId xmlns:a16="http://schemas.microsoft.com/office/drawing/2014/main" id="{00000000-0008-0000-0600-00005F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96" name="Straight Connector 95">
          <a:extLst>
            <a:ext uri="{FF2B5EF4-FFF2-40B4-BE49-F238E27FC236}">
              <a16:creationId xmlns:a16="http://schemas.microsoft.com/office/drawing/2014/main" id="{00000000-0008-0000-0600-000060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97" name="Straight Connector 96">
          <a:extLst>
            <a:ext uri="{FF2B5EF4-FFF2-40B4-BE49-F238E27FC236}">
              <a16:creationId xmlns:a16="http://schemas.microsoft.com/office/drawing/2014/main" id="{00000000-0008-0000-0600-000061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98" name="Straight Connector 97">
          <a:extLst>
            <a:ext uri="{FF2B5EF4-FFF2-40B4-BE49-F238E27FC236}">
              <a16:creationId xmlns:a16="http://schemas.microsoft.com/office/drawing/2014/main" id="{00000000-0008-0000-0600-000062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99" name="Straight Connector 98">
          <a:extLst>
            <a:ext uri="{FF2B5EF4-FFF2-40B4-BE49-F238E27FC236}">
              <a16:creationId xmlns:a16="http://schemas.microsoft.com/office/drawing/2014/main" id="{00000000-0008-0000-0600-000063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00" name="Straight Connector 99">
          <a:extLst>
            <a:ext uri="{FF2B5EF4-FFF2-40B4-BE49-F238E27FC236}">
              <a16:creationId xmlns:a16="http://schemas.microsoft.com/office/drawing/2014/main" id="{00000000-0008-0000-0600-000064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01" name="Straight Connector 100">
          <a:extLst>
            <a:ext uri="{FF2B5EF4-FFF2-40B4-BE49-F238E27FC236}">
              <a16:creationId xmlns:a16="http://schemas.microsoft.com/office/drawing/2014/main" id="{00000000-0008-0000-0600-000065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02" name="Straight Connector 101">
          <a:extLst>
            <a:ext uri="{FF2B5EF4-FFF2-40B4-BE49-F238E27FC236}">
              <a16:creationId xmlns:a16="http://schemas.microsoft.com/office/drawing/2014/main" id="{00000000-0008-0000-0600-000066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03" name="Straight Connector 102">
          <a:extLst>
            <a:ext uri="{FF2B5EF4-FFF2-40B4-BE49-F238E27FC236}">
              <a16:creationId xmlns:a16="http://schemas.microsoft.com/office/drawing/2014/main" id="{00000000-0008-0000-0600-000067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04" name="Straight Connector 103">
          <a:extLst>
            <a:ext uri="{FF2B5EF4-FFF2-40B4-BE49-F238E27FC236}">
              <a16:creationId xmlns:a16="http://schemas.microsoft.com/office/drawing/2014/main" id="{00000000-0008-0000-0600-000068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05" name="Straight Connector 104">
          <a:extLst>
            <a:ext uri="{FF2B5EF4-FFF2-40B4-BE49-F238E27FC236}">
              <a16:creationId xmlns:a16="http://schemas.microsoft.com/office/drawing/2014/main" id="{00000000-0008-0000-0600-000069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06" name="Straight Connector 105">
          <a:extLst>
            <a:ext uri="{FF2B5EF4-FFF2-40B4-BE49-F238E27FC236}">
              <a16:creationId xmlns:a16="http://schemas.microsoft.com/office/drawing/2014/main" id="{00000000-0008-0000-0600-00006A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07" name="Straight Connector 106">
          <a:extLst>
            <a:ext uri="{FF2B5EF4-FFF2-40B4-BE49-F238E27FC236}">
              <a16:creationId xmlns:a16="http://schemas.microsoft.com/office/drawing/2014/main" id="{00000000-0008-0000-0600-00006B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08" name="Straight Connector 107">
          <a:extLst>
            <a:ext uri="{FF2B5EF4-FFF2-40B4-BE49-F238E27FC236}">
              <a16:creationId xmlns:a16="http://schemas.microsoft.com/office/drawing/2014/main" id="{00000000-0008-0000-0600-00006C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09" name="Straight Connector 108">
          <a:extLst>
            <a:ext uri="{FF2B5EF4-FFF2-40B4-BE49-F238E27FC236}">
              <a16:creationId xmlns:a16="http://schemas.microsoft.com/office/drawing/2014/main" id="{00000000-0008-0000-0600-00006D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10" name="Straight Connector 109">
          <a:extLst>
            <a:ext uri="{FF2B5EF4-FFF2-40B4-BE49-F238E27FC236}">
              <a16:creationId xmlns:a16="http://schemas.microsoft.com/office/drawing/2014/main" id="{00000000-0008-0000-0600-00006E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11" name="Straight Connector 110">
          <a:extLst>
            <a:ext uri="{FF2B5EF4-FFF2-40B4-BE49-F238E27FC236}">
              <a16:creationId xmlns:a16="http://schemas.microsoft.com/office/drawing/2014/main" id="{00000000-0008-0000-0600-00006F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2" name="Straight Connector 111">
          <a:extLst>
            <a:ext uri="{FF2B5EF4-FFF2-40B4-BE49-F238E27FC236}">
              <a16:creationId xmlns:a16="http://schemas.microsoft.com/office/drawing/2014/main" id="{00000000-0008-0000-0600-000070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13" name="Straight Connector 112">
          <a:extLst>
            <a:ext uri="{FF2B5EF4-FFF2-40B4-BE49-F238E27FC236}">
              <a16:creationId xmlns:a16="http://schemas.microsoft.com/office/drawing/2014/main" id="{00000000-0008-0000-0600-000071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4" name="Straight Connector 113">
          <a:extLst>
            <a:ext uri="{FF2B5EF4-FFF2-40B4-BE49-F238E27FC236}">
              <a16:creationId xmlns:a16="http://schemas.microsoft.com/office/drawing/2014/main" id="{00000000-0008-0000-0600-00007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5" name="Straight Connector 114">
          <a:extLst>
            <a:ext uri="{FF2B5EF4-FFF2-40B4-BE49-F238E27FC236}">
              <a16:creationId xmlns:a16="http://schemas.microsoft.com/office/drawing/2014/main" id="{00000000-0008-0000-0600-00007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6" name="Straight Connector 115">
          <a:extLst>
            <a:ext uri="{FF2B5EF4-FFF2-40B4-BE49-F238E27FC236}">
              <a16:creationId xmlns:a16="http://schemas.microsoft.com/office/drawing/2014/main" id="{00000000-0008-0000-0600-00007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7" name="Straight Connector 116">
          <a:extLst>
            <a:ext uri="{FF2B5EF4-FFF2-40B4-BE49-F238E27FC236}">
              <a16:creationId xmlns:a16="http://schemas.microsoft.com/office/drawing/2014/main" id="{00000000-0008-0000-0600-00007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18" name="Straight Connector 117">
          <a:extLst>
            <a:ext uri="{FF2B5EF4-FFF2-40B4-BE49-F238E27FC236}">
              <a16:creationId xmlns:a16="http://schemas.microsoft.com/office/drawing/2014/main" id="{00000000-0008-0000-0600-000076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9" name="Straight Connector 118">
          <a:extLst>
            <a:ext uri="{FF2B5EF4-FFF2-40B4-BE49-F238E27FC236}">
              <a16:creationId xmlns:a16="http://schemas.microsoft.com/office/drawing/2014/main" id="{00000000-0008-0000-0600-000077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0" name="Straight Connector 119">
          <a:extLst>
            <a:ext uri="{FF2B5EF4-FFF2-40B4-BE49-F238E27FC236}">
              <a16:creationId xmlns:a16="http://schemas.microsoft.com/office/drawing/2014/main" id="{00000000-0008-0000-0600-000078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1" name="Straight Connector 120">
          <a:extLst>
            <a:ext uri="{FF2B5EF4-FFF2-40B4-BE49-F238E27FC236}">
              <a16:creationId xmlns:a16="http://schemas.microsoft.com/office/drawing/2014/main" id="{00000000-0008-0000-0600-000079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2" name="Straight Connector 121">
          <a:extLst>
            <a:ext uri="{FF2B5EF4-FFF2-40B4-BE49-F238E27FC236}">
              <a16:creationId xmlns:a16="http://schemas.microsoft.com/office/drawing/2014/main" id="{00000000-0008-0000-0600-00007A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3" name="Straight Connector 122">
          <a:extLst>
            <a:ext uri="{FF2B5EF4-FFF2-40B4-BE49-F238E27FC236}">
              <a16:creationId xmlns:a16="http://schemas.microsoft.com/office/drawing/2014/main" id="{00000000-0008-0000-0600-00007B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4" name="Straight Connector 123">
          <a:extLst>
            <a:ext uri="{FF2B5EF4-FFF2-40B4-BE49-F238E27FC236}">
              <a16:creationId xmlns:a16="http://schemas.microsoft.com/office/drawing/2014/main" id="{00000000-0008-0000-0600-00007C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5" name="Straight Connector 124">
          <a:extLst>
            <a:ext uri="{FF2B5EF4-FFF2-40B4-BE49-F238E27FC236}">
              <a16:creationId xmlns:a16="http://schemas.microsoft.com/office/drawing/2014/main" id="{00000000-0008-0000-0600-00007D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6" name="Straight Connector 125">
          <a:extLst>
            <a:ext uri="{FF2B5EF4-FFF2-40B4-BE49-F238E27FC236}">
              <a16:creationId xmlns:a16="http://schemas.microsoft.com/office/drawing/2014/main" id="{00000000-0008-0000-0600-00007E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27" name="Straight Connector 126">
          <a:extLst>
            <a:ext uri="{FF2B5EF4-FFF2-40B4-BE49-F238E27FC236}">
              <a16:creationId xmlns:a16="http://schemas.microsoft.com/office/drawing/2014/main" id="{00000000-0008-0000-0600-00007F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28" name="Straight Connector 127">
          <a:extLst>
            <a:ext uri="{FF2B5EF4-FFF2-40B4-BE49-F238E27FC236}">
              <a16:creationId xmlns:a16="http://schemas.microsoft.com/office/drawing/2014/main" id="{00000000-0008-0000-0600-000080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29" name="Straight Connector 128">
          <a:extLst>
            <a:ext uri="{FF2B5EF4-FFF2-40B4-BE49-F238E27FC236}">
              <a16:creationId xmlns:a16="http://schemas.microsoft.com/office/drawing/2014/main" id="{00000000-0008-0000-0600-000081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30" name="Straight Connector 129">
          <a:extLst>
            <a:ext uri="{FF2B5EF4-FFF2-40B4-BE49-F238E27FC236}">
              <a16:creationId xmlns:a16="http://schemas.microsoft.com/office/drawing/2014/main" id="{00000000-0008-0000-0600-000082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31" name="Straight Connector 130">
          <a:extLst>
            <a:ext uri="{FF2B5EF4-FFF2-40B4-BE49-F238E27FC236}">
              <a16:creationId xmlns:a16="http://schemas.microsoft.com/office/drawing/2014/main" id="{00000000-0008-0000-0600-000083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32" name="Straight Connector 131">
          <a:extLst>
            <a:ext uri="{FF2B5EF4-FFF2-40B4-BE49-F238E27FC236}">
              <a16:creationId xmlns:a16="http://schemas.microsoft.com/office/drawing/2014/main" id="{00000000-0008-0000-0600-000084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33" name="Straight Connector 132">
          <a:extLst>
            <a:ext uri="{FF2B5EF4-FFF2-40B4-BE49-F238E27FC236}">
              <a16:creationId xmlns:a16="http://schemas.microsoft.com/office/drawing/2014/main" id="{00000000-0008-0000-0600-000085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34" name="Straight Connector 133">
          <a:extLst>
            <a:ext uri="{FF2B5EF4-FFF2-40B4-BE49-F238E27FC236}">
              <a16:creationId xmlns:a16="http://schemas.microsoft.com/office/drawing/2014/main" id="{00000000-0008-0000-0600-000086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35" name="Straight Connector 134">
          <a:extLst>
            <a:ext uri="{FF2B5EF4-FFF2-40B4-BE49-F238E27FC236}">
              <a16:creationId xmlns:a16="http://schemas.microsoft.com/office/drawing/2014/main" id="{00000000-0008-0000-0600-000087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36" name="Straight Connector 135">
          <a:extLst>
            <a:ext uri="{FF2B5EF4-FFF2-40B4-BE49-F238E27FC236}">
              <a16:creationId xmlns:a16="http://schemas.microsoft.com/office/drawing/2014/main" id="{00000000-0008-0000-0600-000088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37" name="Straight Connector 136">
          <a:extLst>
            <a:ext uri="{FF2B5EF4-FFF2-40B4-BE49-F238E27FC236}">
              <a16:creationId xmlns:a16="http://schemas.microsoft.com/office/drawing/2014/main" id="{00000000-0008-0000-0600-000089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38" name="Straight Connector 137">
          <a:extLst>
            <a:ext uri="{FF2B5EF4-FFF2-40B4-BE49-F238E27FC236}">
              <a16:creationId xmlns:a16="http://schemas.microsoft.com/office/drawing/2014/main" id="{00000000-0008-0000-0600-00008A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39" name="Straight Connector 138">
          <a:extLst>
            <a:ext uri="{FF2B5EF4-FFF2-40B4-BE49-F238E27FC236}">
              <a16:creationId xmlns:a16="http://schemas.microsoft.com/office/drawing/2014/main" id="{00000000-0008-0000-0600-00008B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40" name="Straight Connector 139">
          <a:extLst>
            <a:ext uri="{FF2B5EF4-FFF2-40B4-BE49-F238E27FC236}">
              <a16:creationId xmlns:a16="http://schemas.microsoft.com/office/drawing/2014/main" id="{00000000-0008-0000-0600-00008C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41" name="Straight Connector 140">
          <a:extLst>
            <a:ext uri="{FF2B5EF4-FFF2-40B4-BE49-F238E27FC236}">
              <a16:creationId xmlns:a16="http://schemas.microsoft.com/office/drawing/2014/main" id="{00000000-0008-0000-0600-00008D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2" name="Straight Connector 141">
          <a:extLst>
            <a:ext uri="{FF2B5EF4-FFF2-40B4-BE49-F238E27FC236}">
              <a16:creationId xmlns:a16="http://schemas.microsoft.com/office/drawing/2014/main" id="{00000000-0008-0000-0600-00008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3" name="Straight Connector 142">
          <a:extLst>
            <a:ext uri="{FF2B5EF4-FFF2-40B4-BE49-F238E27FC236}">
              <a16:creationId xmlns:a16="http://schemas.microsoft.com/office/drawing/2014/main" id="{00000000-0008-0000-0600-00008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4" name="Straight Connector 143">
          <a:extLst>
            <a:ext uri="{FF2B5EF4-FFF2-40B4-BE49-F238E27FC236}">
              <a16:creationId xmlns:a16="http://schemas.microsoft.com/office/drawing/2014/main" id="{00000000-0008-0000-0600-00009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5" name="Straight Connector 144">
          <a:extLst>
            <a:ext uri="{FF2B5EF4-FFF2-40B4-BE49-F238E27FC236}">
              <a16:creationId xmlns:a16="http://schemas.microsoft.com/office/drawing/2014/main" id="{00000000-0008-0000-0600-00009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46" name="Straight Connector 145">
          <a:extLst>
            <a:ext uri="{FF2B5EF4-FFF2-40B4-BE49-F238E27FC236}">
              <a16:creationId xmlns:a16="http://schemas.microsoft.com/office/drawing/2014/main" id="{00000000-0008-0000-0600-000092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7" name="Straight Connector 146">
          <a:extLst>
            <a:ext uri="{FF2B5EF4-FFF2-40B4-BE49-F238E27FC236}">
              <a16:creationId xmlns:a16="http://schemas.microsoft.com/office/drawing/2014/main" id="{00000000-0008-0000-0600-000093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8" name="Straight Connector 147">
          <a:extLst>
            <a:ext uri="{FF2B5EF4-FFF2-40B4-BE49-F238E27FC236}">
              <a16:creationId xmlns:a16="http://schemas.microsoft.com/office/drawing/2014/main" id="{00000000-0008-0000-0600-000094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9" name="Straight Connector 148">
          <a:extLst>
            <a:ext uri="{FF2B5EF4-FFF2-40B4-BE49-F238E27FC236}">
              <a16:creationId xmlns:a16="http://schemas.microsoft.com/office/drawing/2014/main" id="{00000000-0008-0000-0600-000095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0" name="Straight Connector 149">
          <a:extLst>
            <a:ext uri="{FF2B5EF4-FFF2-40B4-BE49-F238E27FC236}">
              <a16:creationId xmlns:a16="http://schemas.microsoft.com/office/drawing/2014/main" id="{00000000-0008-0000-0600-000096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1" name="Straight Connector 150">
          <a:extLst>
            <a:ext uri="{FF2B5EF4-FFF2-40B4-BE49-F238E27FC236}">
              <a16:creationId xmlns:a16="http://schemas.microsoft.com/office/drawing/2014/main" id="{00000000-0008-0000-0600-000097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2" name="Straight Connector 151">
          <a:extLst>
            <a:ext uri="{FF2B5EF4-FFF2-40B4-BE49-F238E27FC236}">
              <a16:creationId xmlns:a16="http://schemas.microsoft.com/office/drawing/2014/main" id="{00000000-0008-0000-0600-000098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3" name="Straight Connector 152">
          <a:extLst>
            <a:ext uri="{FF2B5EF4-FFF2-40B4-BE49-F238E27FC236}">
              <a16:creationId xmlns:a16="http://schemas.microsoft.com/office/drawing/2014/main" id="{00000000-0008-0000-0600-000099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4" name="Straight Connector 153">
          <a:extLst>
            <a:ext uri="{FF2B5EF4-FFF2-40B4-BE49-F238E27FC236}">
              <a16:creationId xmlns:a16="http://schemas.microsoft.com/office/drawing/2014/main" id="{00000000-0008-0000-0600-00009A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55" name="Straight Connector 154">
          <a:extLst>
            <a:ext uri="{FF2B5EF4-FFF2-40B4-BE49-F238E27FC236}">
              <a16:creationId xmlns:a16="http://schemas.microsoft.com/office/drawing/2014/main" id="{00000000-0008-0000-0600-00009B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56" name="Straight Connector 155">
          <a:extLst>
            <a:ext uri="{FF2B5EF4-FFF2-40B4-BE49-F238E27FC236}">
              <a16:creationId xmlns:a16="http://schemas.microsoft.com/office/drawing/2014/main" id="{00000000-0008-0000-0600-00009C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57" name="Straight Connector 156">
          <a:extLst>
            <a:ext uri="{FF2B5EF4-FFF2-40B4-BE49-F238E27FC236}">
              <a16:creationId xmlns:a16="http://schemas.microsoft.com/office/drawing/2014/main" id="{00000000-0008-0000-0600-00009D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58" name="Straight Connector 157">
          <a:extLst>
            <a:ext uri="{FF2B5EF4-FFF2-40B4-BE49-F238E27FC236}">
              <a16:creationId xmlns:a16="http://schemas.microsoft.com/office/drawing/2014/main" id="{00000000-0008-0000-0600-00009E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CxnSpPr/>
      </xdr:nvCxnSpPr>
      <xdr:spPr>
        <a:xfrm rot="16200000" flipH="1">
          <a:off x="5195888" y="633413"/>
          <a:ext cx="314325" cy="32385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CxnSpPr/>
      </xdr:nvCxnSpPr>
      <xdr:spPr>
        <a:xfrm rot="16200000" flipH="1">
          <a:off x="5557838" y="633413"/>
          <a:ext cx="314325" cy="32385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CxnSpPr/>
      </xdr:nvCxnSpPr>
      <xdr:spPr>
        <a:xfrm rot="16200000" flipH="1">
          <a:off x="5919788" y="633413"/>
          <a:ext cx="314325" cy="32385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0700-000005000000}"/>
            </a:ext>
          </a:extLst>
        </xdr:cNvPr>
        <xdr:cNvCxnSpPr/>
      </xdr:nvCxnSpPr>
      <xdr:spPr>
        <a:xfrm rot="16200000" flipH="1">
          <a:off x="483393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0700-000006000000}"/>
            </a:ext>
          </a:extLst>
        </xdr:cNvPr>
        <xdr:cNvCxnSpPr/>
      </xdr:nvCxnSpPr>
      <xdr:spPr>
        <a:xfrm rot="16200000" flipH="1">
          <a:off x="483393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0700-000007000000}"/>
            </a:ext>
          </a:extLst>
        </xdr:cNvPr>
        <xdr:cNvCxnSpPr/>
      </xdr:nvCxnSpPr>
      <xdr:spPr>
        <a:xfrm rot="16200000" flipH="1">
          <a:off x="4833938" y="163353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00000000-0008-0000-0700-000008000000}"/>
            </a:ext>
          </a:extLst>
        </xdr:cNvPr>
        <xdr:cNvCxnSpPr/>
      </xdr:nvCxnSpPr>
      <xdr:spPr>
        <a:xfrm rot="16200000" flipH="1">
          <a:off x="519588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0700-000009000000}"/>
            </a:ext>
          </a:extLst>
        </xdr:cNvPr>
        <xdr:cNvCxnSpPr/>
      </xdr:nvCxnSpPr>
      <xdr:spPr>
        <a:xfrm rot="16200000" flipH="1">
          <a:off x="555783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0700-00000A000000}"/>
            </a:ext>
          </a:extLst>
        </xdr:cNvPr>
        <xdr:cNvCxnSpPr/>
      </xdr:nvCxnSpPr>
      <xdr:spPr>
        <a:xfrm rot="16200000" flipH="1">
          <a:off x="5557838" y="163353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00000000-0008-0000-0700-00000B000000}"/>
            </a:ext>
          </a:extLst>
        </xdr:cNvPr>
        <xdr:cNvCxnSpPr/>
      </xdr:nvCxnSpPr>
      <xdr:spPr>
        <a:xfrm rot="16200000" flipH="1">
          <a:off x="591978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0700-00000C000000}"/>
            </a:ext>
          </a:extLst>
        </xdr:cNvPr>
        <xdr:cNvCxnSpPr/>
      </xdr:nvCxnSpPr>
      <xdr:spPr>
        <a:xfrm rot="16200000" flipH="1">
          <a:off x="591978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00000000-0008-0000-0700-00000D000000}"/>
            </a:ext>
          </a:extLst>
        </xdr:cNvPr>
        <xdr:cNvCxnSpPr/>
      </xdr:nvCxnSpPr>
      <xdr:spPr>
        <a:xfrm rot="16200000" flipH="1">
          <a:off x="6282690" y="630558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0700-00000E000000}"/>
            </a:ext>
          </a:extLst>
        </xdr:cNvPr>
        <xdr:cNvCxnSpPr/>
      </xdr:nvCxnSpPr>
      <xdr:spPr>
        <a:xfrm rot="16200000" flipH="1">
          <a:off x="6282690" y="963933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id="{00000000-0008-0000-0700-00000F000000}"/>
            </a:ext>
          </a:extLst>
        </xdr:cNvPr>
        <xdr:cNvCxnSpPr/>
      </xdr:nvCxnSpPr>
      <xdr:spPr>
        <a:xfrm rot="16200000" flipH="1">
          <a:off x="6282690" y="1297308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00000000-0008-0000-0700-000010000000}"/>
            </a:ext>
          </a:extLst>
        </xdr:cNvPr>
        <xdr:cNvCxnSpPr/>
      </xdr:nvCxnSpPr>
      <xdr:spPr>
        <a:xfrm rot="16200000" flipH="1">
          <a:off x="6282690" y="1630683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0700-000011000000}"/>
            </a:ext>
          </a:extLst>
        </xdr:cNvPr>
        <xdr:cNvCxnSpPr/>
      </xdr:nvCxnSpPr>
      <xdr:spPr>
        <a:xfrm rot="16200000" flipH="1">
          <a:off x="5195886" y="1614489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700-000012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0700-000013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0700-000014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0700-000015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00000000-0008-0000-0700-000016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0700-000017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>
          <a:extLst>
            <a:ext uri="{FF2B5EF4-FFF2-40B4-BE49-F238E27FC236}">
              <a16:creationId xmlns:a16="http://schemas.microsoft.com/office/drawing/2014/main" id="{00000000-0008-0000-0700-000018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id="{00000000-0008-0000-0700-000019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id="{00000000-0008-0000-0700-00001A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id="{00000000-0008-0000-0700-00001B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id="{00000000-0008-0000-0700-00001C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id="{00000000-0008-0000-0700-00001D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" name="Straight Connector 29">
          <a:extLst>
            <a:ext uri="{FF2B5EF4-FFF2-40B4-BE49-F238E27FC236}">
              <a16:creationId xmlns:a16="http://schemas.microsoft.com/office/drawing/2014/main" id="{00000000-0008-0000-0700-00001E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" name="Straight Connector 30">
          <a:extLst>
            <a:ext uri="{FF2B5EF4-FFF2-40B4-BE49-F238E27FC236}">
              <a16:creationId xmlns:a16="http://schemas.microsoft.com/office/drawing/2014/main" id="{00000000-0008-0000-0700-00001F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" name="Straight Connector 31">
          <a:extLst>
            <a:ext uri="{FF2B5EF4-FFF2-40B4-BE49-F238E27FC236}">
              <a16:creationId xmlns:a16="http://schemas.microsoft.com/office/drawing/2014/main" id="{00000000-0008-0000-0700-000020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" name="Straight Connector 32">
          <a:extLst>
            <a:ext uri="{FF2B5EF4-FFF2-40B4-BE49-F238E27FC236}">
              <a16:creationId xmlns:a16="http://schemas.microsoft.com/office/drawing/2014/main" id="{00000000-0008-0000-0700-000021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" name="Straight Connector 33">
          <a:extLst>
            <a:ext uri="{FF2B5EF4-FFF2-40B4-BE49-F238E27FC236}">
              <a16:creationId xmlns:a16="http://schemas.microsoft.com/office/drawing/2014/main" id="{00000000-0008-0000-0700-000022000000}"/>
            </a:ext>
          </a:extLst>
        </xdr:cNvPr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" name="Straight Connector 34">
          <a:extLst>
            <a:ext uri="{FF2B5EF4-FFF2-40B4-BE49-F238E27FC236}">
              <a16:creationId xmlns:a16="http://schemas.microsoft.com/office/drawing/2014/main" id="{00000000-0008-0000-0700-000023000000}"/>
            </a:ext>
          </a:extLst>
        </xdr:cNvPr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" name="Straight Connector 35">
          <a:extLst>
            <a:ext uri="{FF2B5EF4-FFF2-40B4-BE49-F238E27FC236}">
              <a16:creationId xmlns:a16="http://schemas.microsoft.com/office/drawing/2014/main" id="{00000000-0008-0000-0700-000024000000}"/>
            </a:ext>
          </a:extLst>
        </xdr:cNvPr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" name="Straight Connector 36">
          <a:extLst>
            <a:ext uri="{FF2B5EF4-FFF2-40B4-BE49-F238E27FC236}">
              <a16:creationId xmlns:a16="http://schemas.microsoft.com/office/drawing/2014/main" id="{00000000-0008-0000-0700-000025000000}"/>
            </a:ext>
          </a:extLst>
        </xdr:cNvPr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" name="Straight Connector 37">
          <a:extLst>
            <a:ext uri="{FF2B5EF4-FFF2-40B4-BE49-F238E27FC236}">
              <a16:creationId xmlns:a16="http://schemas.microsoft.com/office/drawing/2014/main" id="{00000000-0008-0000-0700-000026000000}"/>
            </a:ext>
          </a:extLst>
        </xdr:cNvPr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" name="Straight Connector 38">
          <a:extLst>
            <a:ext uri="{FF2B5EF4-FFF2-40B4-BE49-F238E27FC236}">
              <a16:creationId xmlns:a16="http://schemas.microsoft.com/office/drawing/2014/main" id="{00000000-0008-0000-0700-000027000000}"/>
            </a:ext>
          </a:extLst>
        </xdr:cNvPr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" name="Straight Connector 39">
          <a:extLst>
            <a:ext uri="{FF2B5EF4-FFF2-40B4-BE49-F238E27FC236}">
              <a16:creationId xmlns:a16="http://schemas.microsoft.com/office/drawing/2014/main" id="{00000000-0008-0000-0700-000028000000}"/>
            </a:ext>
          </a:extLst>
        </xdr:cNvPr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1" name="Straight Connector 40">
          <a:extLst>
            <a:ext uri="{FF2B5EF4-FFF2-40B4-BE49-F238E27FC236}">
              <a16:creationId xmlns:a16="http://schemas.microsoft.com/office/drawing/2014/main" id="{00000000-0008-0000-0700-000029000000}"/>
            </a:ext>
          </a:extLst>
        </xdr:cNvPr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" name="Straight Connector 41">
          <a:extLst>
            <a:ext uri="{FF2B5EF4-FFF2-40B4-BE49-F238E27FC236}">
              <a16:creationId xmlns:a16="http://schemas.microsoft.com/office/drawing/2014/main" id="{00000000-0008-0000-0700-00002A000000}"/>
            </a:ext>
          </a:extLst>
        </xdr:cNvPr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3" name="Straight Connector 42">
          <a:extLst>
            <a:ext uri="{FF2B5EF4-FFF2-40B4-BE49-F238E27FC236}">
              <a16:creationId xmlns:a16="http://schemas.microsoft.com/office/drawing/2014/main" id="{00000000-0008-0000-0700-00002B000000}"/>
            </a:ext>
          </a:extLst>
        </xdr:cNvPr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4" name="Straight Connector 43">
          <a:extLst>
            <a:ext uri="{FF2B5EF4-FFF2-40B4-BE49-F238E27FC236}">
              <a16:creationId xmlns:a16="http://schemas.microsoft.com/office/drawing/2014/main" id="{00000000-0008-0000-0700-00002C000000}"/>
            </a:ext>
          </a:extLst>
        </xdr:cNvPr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" name="Straight Connector 44">
          <a:extLst>
            <a:ext uri="{FF2B5EF4-FFF2-40B4-BE49-F238E27FC236}">
              <a16:creationId xmlns:a16="http://schemas.microsoft.com/office/drawing/2014/main" id="{00000000-0008-0000-0700-00002D000000}"/>
            </a:ext>
          </a:extLst>
        </xdr:cNvPr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6" name="Straight Connector 45">
          <a:extLst>
            <a:ext uri="{FF2B5EF4-FFF2-40B4-BE49-F238E27FC236}">
              <a16:creationId xmlns:a16="http://schemas.microsoft.com/office/drawing/2014/main" id="{00000000-0008-0000-0700-00002E000000}"/>
            </a:ext>
          </a:extLst>
        </xdr:cNvPr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7" name="Straight Connector 46">
          <a:extLst>
            <a:ext uri="{FF2B5EF4-FFF2-40B4-BE49-F238E27FC236}">
              <a16:creationId xmlns:a16="http://schemas.microsoft.com/office/drawing/2014/main" id="{00000000-0008-0000-0700-00002F000000}"/>
            </a:ext>
          </a:extLst>
        </xdr:cNvPr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8" name="Straight Connector 47">
          <a:extLst>
            <a:ext uri="{FF2B5EF4-FFF2-40B4-BE49-F238E27FC236}">
              <a16:creationId xmlns:a16="http://schemas.microsoft.com/office/drawing/2014/main" id="{00000000-0008-0000-0700-000030000000}"/>
            </a:ext>
          </a:extLst>
        </xdr:cNvPr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9" name="Straight Connector 48">
          <a:extLst>
            <a:ext uri="{FF2B5EF4-FFF2-40B4-BE49-F238E27FC236}">
              <a16:creationId xmlns:a16="http://schemas.microsoft.com/office/drawing/2014/main" id="{00000000-0008-0000-0700-000031000000}"/>
            </a:ext>
          </a:extLst>
        </xdr:cNvPr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50" name="Straight Connector 49">
          <a:extLst>
            <a:ext uri="{FF2B5EF4-FFF2-40B4-BE49-F238E27FC236}">
              <a16:creationId xmlns:a16="http://schemas.microsoft.com/office/drawing/2014/main" id="{00000000-0008-0000-0700-000032000000}"/>
            </a:ext>
          </a:extLst>
        </xdr:cNvPr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51" name="Straight Connector 50">
          <a:extLst>
            <a:ext uri="{FF2B5EF4-FFF2-40B4-BE49-F238E27FC236}">
              <a16:creationId xmlns:a16="http://schemas.microsoft.com/office/drawing/2014/main" id="{00000000-0008-0000-0700-000033000000}"/>
            </a:ext>
          </a:extLst>
        </xdr:cNvPr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52" name="Straight Connector 51">
          <a:extLst>
            <a:ext uri="{FF2B5EF4-FFF2-40B4-BE49-F238E27FC236}">
              <a16:creationId xmlns:a16="http://schemas.microsoft.com/office/drawing/2014/main" id="{00000000-0008-0000-0700-000034000000}"/>
            </a:ext>
          </a:extLst>
        </xdr:cNvPr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53" name="Straight Connector 52">
          <a:extLst>
            <a:ext uri="{FF2B5EF4-FFF2-40B4-BE49-F238E27FC236}">
              <a16:creationId xmlns:a16="http://schemas.microsoft.com/office/drawing/2014/main" id="{00000000-0008-0000-0700-000035000000}"/>
            </a:ext>
          </a:extLst>
        </xdr:cNvPr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54" name="Straight Connector 53">
          <a:extLst>
            <a:ext uri="{FF2B5EF4-FFF2-40B4-BE49-F238E27FC236}">
              <a16:creationId xmlns:a16="http://schemas.microsoft.com/office/drawing/2014/main" id="{00000000-0008-0000-0700-000036000000}"/>
            </a:ext>
          </a:extLst>
        </xdr:cNvPr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55" name="Straight Connector 54">
          <a:extLst>
            <a:ext uri="{FF2B5EF4-FFF2-40B4-BE49-F238E27FC236}">
              <a16:creationId xmlns:a16="http://schemas.microsoft.com/office/drawing/2014/main" id="{00000000-0008-0000-0700-000037000000}"/>
            </a:ext>
          </a:extLst>
        </xdr:cNvPr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56" name="Straight Connector 55">
          <a:extLst>
            <a:ext uri="{FF2B5EF4-FFF2-40B4-BE49-F238E27FC236}">
              <a16:creationId xmlns:a16="http://schemas.microsoft.com/office/drawing/2014/main" id="{00000000-0008-0000-0700-000038000000}"/>
            </a:ext>
          </a:extLst>
        </xdr:cNvPr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57" name="Straight Connector 56">
          <a:extLst>
            <a:ext uri="{FF2B5EF4-FFF2-40B4-BE49-F238E27FC236}">
              <a16:creationId xmlns:a16="http://schemas.microsoft.com/office/drawing/2014/main" id="{00000000-0008-0000-0700-000039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58" name="Straight Connector 57">
          <a:extLst>
            <a:ext uri="{FF2B5EF4-FFF2-40B4-BE49-F238E27FC236}">
              <a16:creationId xmlns:a16="http://schemas.microsoft.com/office/drawing/2014/main" id="{00000000-0008-0000-0700-00003A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59" name="Straight Connector 58">
          <a:extLst>
            <a:ext uri="{FF2B5EF4-FFF2-40B4-BE49-F238E27FC236}">
              <a16:creationId xmlns:a16="http://schemas.microsoft.com/office/drawing/2014/main" id="{00000000-0008-0000-0700-00003B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0" name="Straight Connector 59">
          <a:extLst>
            <a:ext uri="{FF2B5EF4-FFF2-40B4-BE49-F238E27FC236}">
              <a16:creationId xmlns:a16="http://schemas.microsoft.com/office/drawing/2014/main" id="{00000000-0008-0000-0700-00003C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61" name="Straight Connector 60">
          <a:extLst>
            <a:ext uri="{FF2B5EF4-FFF2-40B4-BE49-F238E27FC236}">
              <a16:creationId xmlns:a16="http://schemas.microsoft.com/office/drawing/2014/main" id="{00000000-0008-0000-0700-00003D000000}"/>
            </a:ext>
          </a:extLst>
        </xdr:cNvPr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2" name="Straight Connector 61">
          <a:extLst>
            <a:ext uri="{FF2B5EF4-FFF2-40B4-BE49-F238E27FC236}">
              <a16:creationId xmlns:a16="http://schemas.microsoft.com/office/drawing/2014/main" id="{00000000-0008-0000-0700-00003E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3" name="Straight Connector 62">
          <a:extLst>
            <a:ext uri="{FF2B5EF4-FFF2-40B4-BE49-F238E27FC236}">
              <a16:creationId xmlns:a16="http://schemas.microsoft.com/office/drawing/2014/main" id="{00000000-0008-0000-0700-00003F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4" name="Straight Connector 63">
          <a:extLst>
            <a:ext uri="{FF2B5EF4-FFF2-40B4-BE49-F238E27FC236}">
              <a16:creationId xmlns:a16="http://schemas.microsoft.com/office/drawing/2014/main" id="{00000000-0008-0000-0700-000040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5" name="Straight Connector 64">
          <a:extLst>
            <a:ext uri="{FF2B5EF4-FFF2-40B4-BE49-F238E27FC236}">
              <a16:creationId xmlns:a16="http://schemas.microsoft.com/office/drawing/2014/main" id="{00000000-0008-0000-0700-000041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6" name="Straight Connector 65">
          <a:extLst>
            <a:ext uri="{FF2B5EF4-FFF2-40B4-BE49-F238E27FC236}">
              <a16:creationId xmlns:a16="http://schemas.microsoft.com/office/drawing/2014/main" id="{00000000-0008-0000-0700-000042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7" name="Straight Connector 66">
          <a:extLst>
            <a:ext uri="{FF2B5EF4-FFF2-40B4-BE49-F238E27FC236}">
              <a16:creationId xmlns:a16="http://schemas.microsoft.com/office/drawing/2014/main" id="{00000000-0008-0000-0700-000043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8" name="Straight Connector 67">
          <a:extLst>
            <a:ext uri="{FF2B5EF4-FFF2-40B4-BE49-F238E27FC236}">
              <a16:creationId xmlns:a16="http://schemas.microsoft.com/office/drawing/2014/main" id="{00000000-0008-0000-0700-000044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9" name="Straight Connector 68">
          <a:extLst>
            <a:ext uri="{FF2B5EF4-FFF2-40B4-BE49-F238E27FC236}">
              <a16:creationId xmlns:a16="http://schemas.microsoft.com/office/drawing/2014/main" id="{00000000-0008-0000-0700-000045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0" name="Straight Connector 69">
          <a:extLst>
            <a:ext uri="{FF2B5EF4-FFF2-40B4-BE49-F238E27FC236}">
              <a16:creationId xmlns:a16="http://schemas.microsoft.com/office/drawing/2014/main" id="{00000000-0008-0000-0700-000046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1" name="Straight Connector 70">
          <a:extLst>
            <a:ext uri="{FF2B5EF4-FFF2-40B4-BE49-F238E27FC236}">
              <a16:creationId xmlns:a16="http://schemas.microsoft.com/office/drawing/2014/main" id="{00000000-0008-0000-0700-000047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2" name="Straight Connector 71">
          <a:extLst>
            <a:ext uri="{FF2B5EF4-FFF2-40B4-BE49-F238E27FC236}">
              <a16:creationId xmlns:a16="http://schemas.microsoft.com/office/drawing/2014/main" id="{00000000-0008-0000-0700-000048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3" name="Straight Connector 72">
          <a:extLst>
            <a:ext uri="{FF2B5EF4-FFF2-40B4-BE49-F238E27FC236}">
              <a16:creationId xmlns:a16="http://schemas.microsoft.com/office/drawing/2014/main" id="{00000000-0008-0000-0700-000049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4" name="Straight Connector 73">
          <a:extLst>
            <a:ext uri="{FF2B5EF4-FFF2-40B4-BE49-F238E27FC236}">
              <a16:creationId xmlns:a16="http://schemas.microsoft.com/office/drawing/2014/main" id="{00000000-0008-0000-0700-00004A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5" name="Straight Connector 74">
          <a:extLst>
            <a:ext uri="{FF2B5EF4-FFF2-40B4-BE49-F238E27FC236}">
              <a16:creationId xmlns:a16="http://schemas.microsoft.com/office/drawing/2014/main" id="{00000000-0008-0000-0700-00004B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6" name="Straight Connector 75">
          <a:extLst>
            <a:ext uri="{FF2B5EF4-FFF2-40B4-BE49-F238E27FC236}">
              <a16:creationId xmlns:a16="http://schemas.microsoft.com/office/drawing/2014/main" id="{00000000-0008-0000-0700-00004C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7" name="Straight Connector 76">
          <a:extLst>
            <a:ext uri="{FF2B5EF4-FFF2-40B4-BE49-F238E27FC236}">
              <a16:creationId xmlns:a16="http://schemas.microsoft.com/office/drawing/2014/main" id="{00000000-0008-0000-0700-00004D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8" name="Straight Connector 77">
          <a:extLst>
            <a:ext uri="{FF2B5EF4-FFF2-40B4-BE49-F238E27FC236}">
              <a16:creationId xmlns:a16="http://schemas.microsoft.com/office/drawing/2014/main" id="{00000000-0008-0000-0700-00004E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9" name="Straight Connector 78">
          <a:extLst>
            <a:ext uri="{FF2B5EF4-FFF2-40B4-BE49-F238E27FC236}">
              <a16:creationId xmlns:a16="http://schemas.microsoft.com/office/drawing/2014/main" id="{00000000-0008-0000-0700-00004F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0" name="Straight Connector 79">
          <a:extLst>
            <a:ext uri="{FF2B5EF4-FFF2-40B4-BE49-F238E27FC236}">
              <a16:creationId xmlns:a16="http://schemas.microsoft.com/office/drawing/2014/main" id="{00000000-0008-0000-0700-000050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1" name="Straight Connector 80">
          <a:extLst>
            <a:ext uri="{FF2B5EF4-FFF2-40B4-BE49-F238E27FC236}">
              <a16:creationId xmlns:a16="http://schemas.microsoft.com/office/drawing/2014/main" id="{00000000-0008-0000-0700-000051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2" name="Straight Connector 81">
          <a:extLst>
            <a:ext uri="{FF2B5EF4-FFF2-40B4-BE49-F238E27FC236}">
              <a16:creationId xmlns:a16="http://schemas.microsoft.com/office/drawing/2014/main" id="{00000000-0008-0000-0700-000052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3" name="Straight Connector 82">
          <a:extLst>
            <a:ext uri="{FF2B5EF4-FFF2-40B4-BE49-F238E27FC236}">
              <a16:creationId xmlns:a16="http://schemas.microsoft.com/office/drawing/2014/main" id="{00000000-0008-0000-0700-000053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4" name="Straight Connector 83">
          <a:extLst>
            <a:ext uri="{FF2B5EF4-FFF2-40B4-BE49-F238E27FC236}">
              <a16:creationId xmlns:a16="http://schemas.microsoft.com/office/drawing/2014/main" id="{00000000-0008-0000-0700-000054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5" name="Straight Connector 84">
          <a:extLst>
            <a:ext uri="{FF2B5EF4-FFF2-40B4-BE49-F238E27FC236}">
              <a16:creationId xmlns:a16="http://schemas.microsoft.com/office/drawing/2014/main" id="{00000000-0008-0000-0700-000055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6" name="Straight Connector 85">
          <a:extLst>
            <a:ext uri="{FF2B5EF4-FFF2-40B4-BE49-F238E27FC236}">
              <a16:creationId xmlns:a16="http://schemas.microsoft.com/office/drawing/2014/main" id="{00000000-0008-0000-0700-000056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7" name="Straight Connector 86">
          <a:extLst>
            <a:ext uri="{FF2B5EF4-FFF2-40B4-BE49-F238E27FC236}">
              <a16:creationId xmlns:a16="http://schemas.microsoft.com/office/drawing/2014/main" id="{00000000-0008-0000-0700-000057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8" name="Straight Connector 87">
          <a:extLst>
            <a:ext uri="{FF2B5EF4-FFF2-40B4-BE49-F238E27FC236}">
              <a16:creationId xmlns:a16="http://schemas.microsoft.com/office/drawing/2014/main" id="{00000000-0008-0000-0700-000058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9" name="Straight Connector 88">
          <a:extLst>
            <a:ext uri="{FF2B5EF4-FFF2-40B4-BE49-F238E27FC236}">
              <a16:creationId xmlns:a16="http://schemas.microsoft.com/office/drawing/2014/main" id="{00000000-0008-0000-0700-000059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90" name="Straight Connector 89">
          <a:extLst>
            <a:ext uri="{FF2B5EF4-FFF2-40B4-BE49-F238E27FC236}">
              <a16:creationId xmlns:a16="http://schemas.microsoft.com/office/drawing/2014/main" id="{00000000-0008-0000-0700-00005A000000}"/>
            </a:ext>
          </a:extLst>
        </xdr:cNvPr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91" name="Straight Connector 90">
          <a:extLst>
            <a:ext uri="{FF2B5EF4-FFF2-40B4-BE49-F238E27FC236}">
              <a16:creationId xmlns:a16="http://schemas.microsoft.com/office/drawing/2014/main" id="{00000000-0008-0000-0700-00005B000000}"/>
            </a:ext>
          </a:extLst>
        </xdr:cNvPr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92" name="Straight Connector 91">
          <a:extLst>
            <a:ext uri="{FF2B5EF4-FFF2-40B4-BE49-F238E27FC236}">
              <a16:creationId xmlns:a16="http://schemas.microsoft.com/office/drawing/2014/main" id="{00000000-0008-0000-0700-00005C000000}"/>
            </a:ext>
          </a:extLst>
        </xdr:cNvPr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93" name="Straight Connector 92">
          <a:extLst>
            <a:ext uri="{FF2B5EF4-FFF2-40B4-BE49-F238E27FC236}">
              <a16:creationId xmlns:a16="http://schemas.microsoft.com/office/drawing/2014/main" id="{00000000-0008-0000-0700-00005D000000}"/>
            </a:ext>
          </a:extLst>
        </xdr:cNvPr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94" name="Straight Connector 93">
          <a:extLst>
            <a:ext uri="{FF2B5EF4-FFF2-40B4-BE49-F238E27FC236}">
              <a16:creationId xmlns:a16="http://schemas.microsoft.com/office/drawing/2014/main" id="{00000000-0008-0000-0700-00005E000000}"/>
            </a:ext>
          </a:extLst>
        </xdr:cNvPr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95" name="Straight Connector 94">
          <a:extLst>
            <a:ext uri="{FF2B5EF4-FFF2-40B4-BE49-F238E27FC236}">
              <a16:creationId xmlns:a16="http://schemas.microsoft.com/office/drawing/2014/main" id="{00000000-0008-0000-0700-00005F000000}"/>
            </a:ext>
          </a:extLst>
        </xdr:cNvPr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96" name="Straight Connector 95">
          <a:extLst>
            <a:ext uri="{FF2B5EF4-FFF2-40B4-BE49-F238E27FC236}">
              <a16:creationId xmlns:a16="http://schemas.microsoft.com/office/drawing/2014/main" id="{00000000-0008-0000-0700-000060000000}"/>
            </a:ext>
          </a:extLst>
        </xdr:cNvPr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7" name="Straight Connector 96">
          <a:extLst>
            <a:ext uri="{FF2B5EF4-FFF2-40B4-BE49-F238E27FC236}">
              <a16:creationId xmlns:a16="http://schemas.microsoft.com/office/drawing/2014/main" id="{00000000-0008-0000-0700-000061000000}"/>
            </a:ext>
          </a:extLst>
        </xdr:cNvPr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98" name="Straight Connector 97">
          <a:extLst>
            <a:ext uri="{FF2B5EF4-FFF2-40B4-BE49-F238E27FC236}">
              <a16:creationId xmlns:a16="http://schemas.microsoft.com/office/drawing/2014/main" id="{00000000-0008-0000-0700-000062000000}"/>
            </a:ext>
          </a:extLst>
        </xdr:cNvPr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99" name="Straight Connector 98">
          <a:extLst>
            <a:ext uri="{FF2B5EF4-FFF2-40B4-BE49-F238E27FC236}">
              <a16:creationId xmlns:a16="http://schemas.microsoft.com/office/drawing/2014/main" id="{00000000-0008-0000-0700-000063000000}"/>
            </a:ext>
          </a:extLst>
        </xdr:cNvPr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00" name="Straight Connector 99">
          <a:extLst>
            <a:ext uri="{FF2B5EF4-FFF2-40B4-BE49-F238E27FC236}">
              <a16:creationId xmlns:a16="http://schemas.microsoft.com/office/drawing/2014/main" id="{00000000-0008-0000-0700-000064000000}"/>
            </a:ext>
          </a:extLst>
        </xdr:cNvPr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1" name="Straight Connector 100">
          <a:extLst>
            <a:ext uri="{FF2B5EF4-FFF2-40B4-BE49-F238E27FC236}">
              <a16:creationId xmlns:a16="http://schemas.microsoft.com/office/drawing/2014/main" id="{00000000-0008-0000-0700-000065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2" name="Straight Connector 101">
          <a:extLst>
            <a:ext uri="{FF2B5EF4-FFF2-40B4-BE49-F238E27FC236}">
              <a16:creationId xmlns:a16="http://schemas.microsoft.com/office/drawing/2014/main" id="{00000000-0008-0000-0700-000066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3" name="Straight Connector 102">
          <a:extLst>
            <a:ext uri="{FF2B5EF4-FFF2-40B4-BE49-F238E27FC236}">
              <a16:creationId xmlns:a16="http://schemas.microsoft.com/office/drawing/2014/main" id="{00000000-0008-0000-0700-000067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4" name="Straight Connector 103">
          <a:extLst>
            <a:ext uri="{FF2B5EF4-FFF2-40B4-BE49-F238E27FC236}">
              <a16:creationId xmlns:a16="http://schemas.microsoft.com/office/drawing/2014/main" id="{00000000-0008-0000-0700-000068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05" name="Straight Connector 104">
          <a:extLst>
            <a:ext uri="{FF2B5EF4-FFF2-40B4-BE49-F238E27FC236}">
              <a16:creationId xmlns:a16="http://schemas.microsoft.com/office/drawing/2014/main" id="{00000000-0008-0000-0700-000069000000}"/>
            </a:ext>
          </a:extLst>
        </xdr:cNvPr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6" name="Straight Connector 105">
          <a:extLst>
            <a:ext uri="{FF2B5EF4-FFF2-40B4-BE49-F238E27FC236}">
              <a16:creationId xmlns:a16="http://schemas.microsoft.com/office/drawing/2014/main" id="{00000000-0008-0000-0700-00006A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7" name="Straight Connector 106">
          <a:extLst>
            <a:ext uri="{FF2B5EF4-FFF2-40B4-BE49-F238E27FC236}">
              <a16:creationId xmlns:a16="http://schemas.microsoft.com/office/drawing/2014/main" id="{00000000-0008-0000-0700-00006B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8" name="Straight Connector 107">
          <a:extLst>
            <a:ext uri="{FF2B5EF4-FFF2-40B4-BE49-F238E27FC236}">
              <a16:creationId xmlns:a16="http://schemas.microsoft.com/office/drawing/2014/main" id="{00000000-0008-0000-0700-00006C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9" name="Straight Connector 108">
          <a:extLst>
            <a:ext uri="{FF2B5EF4-FFF2-40B4-BE49-F238E27FC236}">
              <a16:creationId xmlns:a16="http://schemas.microsoft.com/office/drawing/2014/main" id="{00000000-0008-0000-0700-00006D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0" name="Straight Connector 109">
          <a:extLst>
            <a:ext uri="{FF2B5EF4-FFF2-40B4-BE49-F238E27FC236}">
              <a16:creationId xmlns:a16="http://schemas.microsoft.com/office/drawing/2014/main" id="{00000000-0008-0000-0700-00006E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1" name="Straight Connector 110">
          <a:extLst>
            <a:ext uri="{FF2B5EF4-FFF2-40B4-BE49-F238E27FC236}">
              <a16:creationId xmlns:a16="http://schemas.microsoft.com/office/drawing/2014/main" id="{00000000-0008-0000-0700-00006F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2" name="Straight Connector 111">
          <a:extLst>
            <a:ext uri="{FF2B5EF4-FFF2-40B4-BE49-F238E27FC236}">
              <a16:creationId xmlns:a16="http://schemas.microsoft.com/office/drawing/2014/main" id="{00000000-0008-0000-0700-000070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3" name="Straight Connector 112">
          <a:extLst>
            <a:ext uri="{FF2B5EF4-FFF2-40B4-BE49-F238E27FC236}">
              <a16:creationId xmlns:a16="http://schemas.microsoft.com/office/drawing/2014/main" id="{00000000-0008-0000-0700-000071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14" name="Straight Connector 113">
          <a:extLst>
            <a:ext uri="{FF2B5EF4-FFF2-40B4-BE49-F238E27FC236}">
              <a16:creationId xmlns:a16="http://schemas.microsoft.com/office/drawing/2014/main" id="{00000000-0008-0000-0700-000072000000}"/>
            </a:ext>
          </a:extLst>
        </xdr:cNvPr>
        <xdr:cNvCxnSpPr/>
      </xdr:nvCxnSpPr>
      <xdr:spPr>
        <a:xfrm>
          <a:off x="5591175" y="552450"/>
          <a:ext cx="399184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15" name="Straight Connector 114">
          <a:extLst>
            <a:ext uri="{FF2B5EF4-FFF2-40B4-BE49-F238E27FC236}">
              <a16:creationId xmlns:a16="http://schemas.microsoft.com/office/drawing/2014/main" id="{00000000-0008-0000-0700-000073000000}"/>
            </a:ext>
          </a:extLst>
        </xdr:cNvPr>
        <xdr:cNvCxnSpPr/>
      </xdr:nvCxnSpPr>
      <xdr:spPr>
        <a:xfrm>
          <a:off x="5600699" y="857251"/>
          <a:ext cx="40957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16" name="Straight Connector 115">
          <a:extLst>
            <a:ext uri="{FF2B5EF4-FFF2-40B4-BE49-F238E27FC236}">
              <a16:creationId xmlns:a16="http://schemas.microsoft.com/office/drawing/2014/main" id="{00000000-0008-0000-0700-000074000000}"/>
            </a:ext>
          </a:extLst>
        </xdr:cNvPr>
        <xdr:cNvCxnSpPr/>
      </xdr:nvCxnSpPr>
      <xdr:spPr>
        <a:xfrm>
          <a:off x="5608494" y="1170709"/>
          <a:ext cx="38273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17" name="Straight Connector 116">
          <a:extLst>
            <a:ext uri="{FF2B5EF4-FFF2-40B4-BE49-F238E27FC236}">
              <a16:creationId xmlns:a16="http://schemas.microsoft.com/office/drawing/2014/main" id="{00000000-0008-0000-0700-000075000000}"/>
            </a:ext>
          </a:extLst>
        </xdr:cNvPr>
        <xdr:cNvCxnSpPr/>
      </xdr:nvCxnSpPr>
      <xdr:spPr>
        <a:xfrm>
          <a:off x="5599835" y="1466852"/>
          <a:ext cx="40005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19" name="Straight Connector 118">
          <a:extLst>
            <a:ext uri="{FF2B5EF4-FFF2-40B4-BE49-F238E27FC236}">
              <a16:creationId xmlns:a16="http://schemas.microsoft.com/office/drawing/2014/main" id="{00000000-0008-0000-0700-000077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20" name="Straight Connector 119">
          <a:extLst>
            <a:ext uri="{FF2B5EF4-FFF2-40B4-BE49-F238E27FC236}">
              <a16:creationId xmlns:a16="http://schemas.microsoft.com/office/drawing/2014/main" id="{00000000-0008-0000-0700-000078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21" name="Straight Connector 120">
          <a:extLst>
            <a:ext uri="{FF2B5EF4-FFF2-40B4-BE49-F238E27FC236}">
              <a16:creationId xmlns:a16="http://schemas.microsoft.com/office/drawing/2014/main" id="{00000000-0008-0000-0700-000079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22" name="Straight Connector 121">
          <a:extLst>
            <a:ext uri="{FF2B5EF4-FFF2-40B4-BE49-F238E27FC236}">
              <a16:creationId xmlns:a16="http://schemas.microsoft.com/office/drawing/2014/main" id="{00000000-0008-0000-0700-00007A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23" name="Straight Connector 122">
          <a:extLst>
            <a:ext uri="{FF2B5EF4-FFF2-40B4-BE49-F238E27FC236}">
              <a16:creationId xmlns:a16="http://schemas.microsoft.com/office/drawing/2014/main" id="{00000000-0008-0000-0700-00007B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24" name="Straight Connector 123">
          <a:extLst>
            <a:ext uri="{FF2B5EF4-FFF2-40B4-BE49-F238E27FC236}">
              <a16:creationId xmlns:a16="http://schemas.microsoft.com/office/drawing/2014/main" id="{00000000-0008-0000-0700-00007C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25" name="Straight Connector 124">
          <a:extLst>
            <a:ext uri="{FF2B5EF4-FFF2-40B4-BE49-F238E27FC236}">
              <a16:creationId xmlns:a16="http://schemas.microsoft.com/office/drawing/2014/main" id="{00000000-0008-0000-0700-00007D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26" name="Straight Connector 125">
          <a:extLst>
            <a:ext uri="{FF2B5EF4-FFF2-40B4-BE49-F238E27FC236}">
              <a16:creationId xmlns:a16="http://schemas.microsoft.com/office/drawing/2014/main" id="{00000000-0008-0000-0700-00007E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27" name="Straight Connector 126">
          <a:extLst>
            <a:ext uri="{FF2B5EF4-FFF2-40B4-BE49-F238E27FC236}">
              <a16:creationId xmlns:a16="http://schemas.microsoft.com/office/drawing/2014/main" id="{00000000-0008-0000-0700-00007F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28" name="Straight Connector 127">
          <a:extLst>
            <a:ext uri="{FF2B5EF4-FFF2-40B4-BE49-F238E27FC236}">
              <a16:creationId xmlns:a16="http://schemas.microsoft.com/office/drawing/2014/main" id="{00000000-0008-0000-0700-000080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9" name="Straight Connector 128">
          <a:extLst>
            <a:ext uri="{FF2B5EF4-FFF2-40B4-BE49-F238E27FC236}">
              <a16:creationId xmlns:a16="http://schemas.microsoft.com/office/drawing/2014/main" id="{00000000-0008-0000-0700-000081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0" name="Straight Connector 129">
          <a:extLst>
            <a:ext uri="{FF2B5EF4-FFF2-40B4-BE49-F238E27FC236}">
              <a16:creationId xmlns:a16="http://schemas.microsoft.com/office/drawing/2014/main" id="{00000000-0008-0000-0700-00008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31" name="Straight Connector 130">
          <a:extLst>
            <a:ext uri="{FF2B5EF4-FFF2-40B4-BE49-F238E27FC236}">
              <a16:creationId xmlns:a16="http://schemas.microsoft.com/office/drawing/2014/main" id="{00000000-0008-0000-0700-00008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32" name="Straight Connector 131">
          <a:extLst>
            <a:ext uri="{FF2B5EF4-FFF2-40B4-BE49-F238E27FC236}">
              <a16:creationId xmlns:a16="http://schemas.microsoft.com/office/drawing/2014/main" id="{00000000-0008-0000-0700-00008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33" name="Straight Connector 132">
          <a:extLst>
            <a:ext uri="{FF2B5EF4-FFF2-40B4-BE49-F238E27FC236}">
              <a16:creationId xmlns:a16="http://schemas.microsoft.com/office/drawing/2014/main" id="{00000000-0008-0000-0700-00008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34" name="Straight Connector 133">
          <a:extLst>
            <a:ext uri="{FF2B5EF4-FFF2-40B4-BE49-F238E27FC236}">
              <a16:creationId xmlns:a16="http://schemas.microsoft.com/office/drawing/2014/main" id="{00000000-0008-0000-0700-000086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5" name="Straight Connector 134">
          <a:extLst>
            <a:ext uri="{FF2B5EF4-FFF2-40B4-BE49-F238E27FC236}">
              <a16:creationId xmlns:a16="http://schemas.microsoft.com/office/drawing/2014/main" id="{00000000-0008-0000-0700-000087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36" name="Straight Connector 135">
          <a:extLst>
            <a:ext uri="{FF2B5EF4-FFF2-40B4-BE49-F238E27FC236}">
              <a16:creationId xmlns:a16="http://schemas.microsoft.com/office/drawing/2014/main" id="{00000000-0008-0000-0700-000088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37" name="Straight Connector 136">
          <a:extLst>
            <a:ext uri="{FF2B5EF4-FFF2-40B4-BE49-F238E27FC236}">
              <a16:creationId xmlns:a16="http://schemas.microsoft.com/office/drawing/2014/main" id="{00000000-0008-0000-0700-000089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38" name="Straight Connector 137">
          <a:extLst>
            <a:ext uri="{FF2B5EF4-FFF2-40B4-BE49-F238E27FC236}">
              <a16:creationId xmlns:a16="http://schemas.microsoft.com/office/drawing/2014/main" id="{00000000-0008-0000-0700-00008A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9" name="Straight Connector 138">
          <a:extLst>
            <a:ext uri="{FF2B5EF4-FFF2-40B4-BE49-F238E27FC236}">
              <a16:creationId xmlns:a16="http://schemas.microsoft.com/office/drawing/2014/main" id="{00000000-0008-0000-0700-00008B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0" name="Straight Connector 139">
          <a:extLst>
            <a:ext uri="{FF2B5EF4-FFF2-40B4-BE49-F238E27FC236}">
              <a16:creationId xmlns:a16="http://schemas.microsoft.com/office/drawing/2014/main" id="{00000000-0008-0000-0700-00008C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1" name="Straight Connector 140">
          <a:extLst>
            <a:ext uri="{FF2B5EF4-FFF2-40B4-BE49-F238E27FC236}">
              <a16:creationId xmlns:a16="http://schemas.microsoft.com/office/drawing/2014/main" id="{00000000-0008-0000-0700-00008D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2" name="Straight Connector 141">
          <a:extLst>
            <a:ext uri="{FF2B5EF4-FFF2-40B4-BE49-F238E27FC236}">
              <a16:creationId xmlns:a16="http://schemas.microsoft.com/office/drawing/2014/main" id="{00000000-0008-0000-0700-00008E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3" name="Straight Connector 142">
          <a:extLst>
            <a:ext uri="{FF2B5EF4-FFF2-40B4-BE49-F238E27FC236}">
              <a16:creationId xmlns:a16="http://schemas.microsoft.com/office/drawing/2014/main" id="{00000000-0008-0000-0700-00008F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4" name="Straight Connector 143">
          <a:extLst>
            <a:ext uri="{FF2B5EF4-FFF2-40B4-BE49-F238E27FC236}">
              <a16:creationId xmlns:a16="http://schemas.microsoft.com/office/drawing/2014/main" id="{00000000-0008-0000-0700-000090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5" name="Straight Connector 144">
          <a:extLst>
            <a:ext uri="{FF2B5EF4-FFF2-40B4-BE49-F238E27FC236}">
              <a16:creationId xmlns:a16="http://schemas.microsoft.com/office/drawing/2014/main" id="{00000000-0008-0000-0700-000091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6" name="Straight Connector 145">
          <a:extLst>
            <a:ext uri="{FF2B5EF4-FFF2-40B4-BE49-F238E27FC236}">
              <a16:creationId xmlns:a16="http://schemas.microsoft.com/office/drawing/2014/main" id="{00000000-0008-0000-0700-000092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7" name="Straight Connector 146">
          <a:extLst>
            <a:ext uri="{FF2B5EF4-FFF2-40B4-BE49-F238E27FC236}">
              <a16:creationId xmlns:a16="http://schemas.microsoft.com/office/drawing/2014/main" id="{00000000-0008-0000-0700-000093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8" name="Straight Connector 147">
          <a:extLst>
            <a:ext uri="{FF2B5EF4-FFF2-40B4-BE49-F238E27FC236}">
              <a16:creationId xmlns:a16="http://schemas.microsoft.com/office/drawing/2014/main" id="{00000000-0008-0000-0700-000094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9" name="Straight Connector 148">
          <a:extLst>
            <a:ext uri="{FF2B5EF4-FFF2-40B4-BE49-F238E27FC236}">
              <a16:creationId xmlns:a16="http://schemas.microsoft.com/office/drawing/2014/main" id="{00000000-0008-0000-0700-000095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0" name="Straight Connector 149">
          <a:extLst>
            <a:ext uri="{FF2B5EF4-FFF2-40B4-BE49-F238E27FC236}">
              <a16:creationId xmlns:a16="http://schemas.microsoft.com/office/drawing/2014/main" id="{00000000-0008-0000-0700-000096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1" name="Straight Connector 150">
          <a:extLst>
            <a:ext uri="{FF2B5EF4-FFF2-40B4-BE49-F238E27FC236}">
              <a16:creationId xmlns:a16="http://schemas.microsoft.com/office/drawing/2014/main" id="{00000000-0008-0000-0700-000097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2" name="Straight Connector 151">
          <a:extLst>
            <a:ext uri="{FF2B5EF4-FFF2-40B4-BE49-F238E27FC236}">
              <a16:creationId xmlns:a16="http://schemas.microsoft.com/office/drawing/2014/main" id="{00000000-0008-0000-0700-000098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3" name="Straight Connector 152">
          <a:extLst>
            <a:ext uri="{FF2B5EF4-FFF2-40B4-BE49-F238E27FC236}">
              <a16:creationId xmlns:a16="http://schemas.microsoft.com/office/drawing/2014/main" id="{00000000-0008-0000-0700-000099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4" name="Straight Connector 153">
          <a:extLst>
            <a:ext uri="{FF2B5EF4-FFF2-40B4-BE49-F238E27FC236}">
              <a16:creationId xmlns:a16="http://schemas.microsoft.com/office/drawing/2014/main" id="{00000000-0008-0000-0700-00009A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5" name="Straight Connector 154">
          <a:extLst>
            <a:ext uri="{FF2B5EF4-FFF2-40B4-BE49-F238E27FC236}">
              <a16:creationId xmlns:a16="http://schemas.microsoft.com/office/drawing/2014/main" id="{00000000-0008-0000-0700-00009B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6" name="Straight Connector 155">
          <a:extLst>
            <a:ext uri="{FF2B5EF4-FFF2-40B4-BE49-F238E27FC236}">
              <a16:creationId xmlns:a16="http://schemas.microsoft.com/office/drawing/2014/main" id="{00000000-0008-0000-0700-00009C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7" name="Straight Connector 156">
          <a:extLst>
            <a:ext uri="{FF2B5EF4-FFF2-40B4-BE49-F238E27FC236}">
              <a16:creationId xmlns:a16="http://schemas.microsoft.com/office/drawing/2014/main" id="{00000000-0008-0000-0700-00009D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8" name="Straight Connector 157">
          <a:extLst>
            <a:ext uri="{FF2B5EF4-FFF2-40B4-BE49-F238E27FC236}">
              <a16:creationId xmlns:a16="http://schemas.microsoft.com/office/drawing/2014/main" id="{00000000-0008-0000-0700-00009E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9" name="Straight Connector 158">
          <a:extLst>
            <a:ext uri="{FF2B5EF4-FFF2-40B4-BE49-F238E27FC236}">
              <a16:creationId xmlns:a16="http://schemas.microsoft.com/office/drawing/2014/main" id="{00000000-0008-0000-0700-00009F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60" name="Straight Connector 159">
          <a:extLst>
            <a:ext uri="{FF2B5EF4-FFF2-40B4-BE49-F238E27FC236}">
              <a16:creationId xmlns:a16="http://schemas.microsoft.com/office/drawing/2014/main" id="{00000000-0008-0000-0700-0000A0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61" name="Straight Connector 160">
          <a:extLst>
            <a:ext uri="{FF2B5EF4-FFF2-40B4-BE49-F238E27FC236}">
              <a16:creationId xmlns:a16="http://schemas.microsoft.com/office/drawing/2014/main" id="{00000000-0008-0000-0700-0000A1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2" name="Straight Connector 161">
          <a:extLst>
            <a:ext uri="{FF2B5EF4-FFF2-40B4-BE49-F238E27FC236}">
              <a16:creationId xmlns:a16="http://schemas.microsoft.com/office/drawing/2014/main" id="{00000000-0008-0000-0700-0000A2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63" name="Straight Connector 162">
          <a:extLst>
            <a:ext uri="{FF2B5EF4-FFF2-40B4-BE49-F238E27FC236}">
              <a16:creationId xmlns:a16="http://schemas.microsoft.com/office/drawing/2014/main" id="{00000000-0008-0000-0700-0000A3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64" name="Straight Connector 163">
          <a:extLst>
            <a:ext uri="{FF2B5EF4-FFF2-40B4-BE49-F238E27FC236}">
              <a16:creationId xmlns:a16="http://schemas.microsoft.com/office/drawing/2014/main" id="{00000000-0008-0000-0700-0000A4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65" name="Straight Connector 164">
          <a:extLst>
            <a:ext uri="{FF2B5EF4-FFF2-40B4-BE49-F238E27FC236}">
              <a16:creationId xmlns:a16="http://schemas.microsoft.com/office/drawing/2014/main" id="{00000000-0008-0000-0700-0000A5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66" name="Straight Connector 165">
          <a:extLst>
            <a:ext uri="{FF2B5EF4-FFF2-40B4-BE49-F238E27FC236}">
              <a16:creationId xmlns:a16="http://schemas.microsoft.com/office/drawing/2014/main" id="{00000000-0008-0000-0700-0000A6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67" name="Straight Connector 166">
          <a:extLst>
            <a:ext uri="{FF2B5EF4-FFF2-40B4-BE49-F238E27FC236}">
              <a16:creationId xmlns:a16="http://schemas.microsoft.com/office/drawing/2014/main" id="{00000000-0008-0000-0700-0000A7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68" name="Straight Connector 167">
          <a:extLst>
            <a:ext uri="{FF2B5EF4-FFF2-40B4-BE49-F238E27FC236}">
              <a16:creationId xmlns:a16="http://schemas.microsoft.com/office/drawing/2014/main" id="{00000000-0008-0000-0700-0000A8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69" name="Straight Connector 168">
          <a:extLst>
            <a:ext uri="{FF2B5EF4-FFF2-40B4-BE49-F238E27FC236}">
              <a16:creationId xmlns:a16="http://schemas.microsoft.com/office/drawing/2014/main" id="{00000000-0008-0000-0700-0000A9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70" name="Straight Connector 169">
          <a:extLst>
            <a:ext uri="{FF2B5EF4-FFF2-40B4-BE49-F238E27FC236}">
              <a16:creationId xmlns:a16="http://schemas.microsoft.com/office/drawing/2014/main" id="{00000000-0008-0000-0700-0000AA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71" name="Straight Connector 170">
          <a:extLst>
            <a:ext uri="{FF2B5EF4-FFF2-40B4-BE49-F238E27FC236}">
              <a16:creationId xmlns:a16="http://schemas.microsoft.com/office/drawing/2014/main" id="{00000000-0008-0000-0700-0000AB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72" name="Straight Connector 171">
          <a:extLst>
            <a:ext uri="{FF2B5EF4-FFF2-40B4-BE49-F238E27FC236}">
              <a16:creationId xmlns:a16="http://schemas.microsoft.com/office/drawing/2014/main" id="{00000000-0008-0000-0700-0000AC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73" name="Straight Connector 172">
          <a:extLst>
            <a:ext uri="{FF2B5EF4-FFF2-40B4-BE49-F238E27FC236}">
              <a16:creationId xmlns:a16="http://schemas.microsoft.com/office/drawing/2014/main" id="{00000000-0008-0000-0700-0000AD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4" name="Straight Connector 173">
          <a:extLst>
            <a:ext uri="{FF2B5EF4-FFF2-40B4-BE49-F238E27FC236}">
              <a16:creationId xmlns:a16="http://schemas.microsoft.com/office/drawing/2014/main" id="{00000000-0008-0000-0700-0000A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5" name="Straight Connector 174">
          <a:extLst>
            <a:ext uri="{FF2B5EF4-FFF2-40B4-BE49-F238E27FC236}">
              <a16:creationId xmlns:a16="http://schemas.microsoft.com/office/drawing/2014/main" id="{00000000-0008-0000-0700-0000A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76" name="Straight Connector 175">
          <a:extLst>
            <a:ext uri="{FF2B5EF4-FFF2-40B4-BE49-F238E27FC236}">
              <a16:creationId xmlns:a16="http://schemas.microsoft.com/office/drawing/2014/main" id="{00000000-0008-0000-0700-0000B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77" name="Straight Connector 176">
          <a:extLst>
            <a:ext uri="{FF2B5EF4-FFF2-40B4-BE49-F238E27FC236}">
              <a16:creationId xmlns:a16="http://schemas.microsoft.com/office/drawing/2014/main" id="{00000000-0008-0000-0700-0000B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8" name="Straight Connector 177">
          <a:extLst>
            <a:ext uri="{FF2B5EF4-FFF2-40B4-BE49-F238E27FC236}">
              <a16:creationId xmlns:a16="http://schemas.microsoft.com/office/drawing/2014/main" id="{00000000-0008-0000-0700-0000B2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9" name="Straight Connector 178">
          <a:extLst>
            <a:ext uri="{FF2B5EF4-FFF2-40B4-BE49-F238E27FC236}">
              <a16:creationId xmlns:a16="http://schemas.microsoft.com/office/drawing/2014/main" id="{00000000-0008-0000-0700-0000B3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0" name="Straight Connector 179">
          <a:extLst>
            <a:ext uri="{FF2B5EF4-FFF2-40B4-BE49-F238E27FC236}">
              <a16:creationId xmlns:a16="http://schemas.microsoft.com/office/drawing/2014/main" id="{00000000-0008-0000-0700-0000B4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1" name="Straight Connector 180">
          <a:extLst>
            <a:ext uri="{FF2B5EF4-FFF2-40B4-BE49-F238E27FC236}">
              <a16:creationId xmlns:a16="http://schemas.microsoft.com/office/drawing/2014/main" id="{00000000-0008-0000-0700-0000B5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2" name="Straight Connector 181">
          <a:extLst>
            <a:ext uri="{FF2B5EF4-FFF2-40B4-BE49-F238E27FC236}">
              <a16:creationId xmlns:a16="http://schemas.microsoft.com/office/drawing/2014/main" id="{00000000-0008-0000-0700-0000B6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3" name="Straight Connector 182">
          <a:extLst>
            <a:ext uri="{FF2B5EF4-FFF2-40B4-BE49-F238E27FC236}">
              <a16:creationId xmlns:a16="http://schemas.microsoft.com/office/drawing/2014/main" id="{00000000-0008-0000-0700-0000B7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4" name="Straight Connector 183">
          <a:extLst>
            <a:ext uri="{FF2B5EF4-FFF2-40B4-BE49-F238E27FC236}">
              <a16:creationId xmlns:a16="http://schemas.microsoft.com/office/drawing/2014/main" id="{00000000-0008-0000-0700-0000B8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5" name="Straight Connector 184">
          <a:extLst>
            <a:ext uri="{FF2B5EF4-FFF2-40B4-BE49-F238E27FC236}">
              <a16:creationId xmlns:a16="http://schemas.microsoft.com/office/drawing/2014/main" id="{00000000-0008-0000-0700-0000B9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6" name="Straight Connector 185">
          <a:extLst>
            <a:ext uri="{FF2B5EF4-FFF2-40B4-BE49-F238E27FC236}">
              <a16:creationId xmlns:a16="http://schemas.microsoft.com/office/drawing/2014/main" id="{00000000-0008-0000-0700-0000BA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87" name="Straight Connector 186">
          <a:extLst>
            <a:ext uri="{FF2B5EF4-FFF2-40B4-BE49-F238E27FC236}">
              <a16:creationId xmlns:a16="http://schemas.microsoft.com/office/drawing/2014/main" id="{00000000-0008-0000-0700-0000BB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88" name="Straight Connector 187">
          <a:extLst>
            <a:ext uri="{FF2B5EF4-FFF2-40B4-BE49-F238E27FC236}">
              <a16:creationId xmlns:a16="http://schemas.microsoft.com/office/drawing/2014/main" id="{00000000-0008-0000-0700-0000BC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89" name="Straight Connector 188">
          <a:extLst>
            <a:ext uri="{FF2B5EF4-FFF2-40B4-BE49-F238E27FC236}">
              <a16:creationId xmlns:a16="http://schemas.microsoft.com/office/drawing/2014/main" id="{00000000-0008-0000-0700-0000BD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90" name="Straight Connector 189">
          <a:extLst>
            <a:ext uri="{FF2B5EF4-FFF2-40B4-BE49-F238E27FC236}">
              <a16:creationId xmlns:a16="http://schemas.microsoft.com/office/drawing/2014/main" id="{00000000-0008-0000-0700-0000BE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91" name="Straight Connector 190">
          <a:extLst>
            <a:ext uri="{FF2B5EF4-FFF2-40B4-BE49-F238E27FC236}">
              <a16:creationId xmlns:a16="http://schemas.microsoft.com/office/drawing/2014/main" id="{00000000-0008-0000-0700-0000BF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92" name="Straight Connector 191">
          <a:extLst>
            <a:ext uri="{FF2B5EF4-FFF2-40B4-BE49-F238E27FC236}">
              <a16:creationId xmlns:a16="http://schemas.microsoft.com/office/drawing/2014/main" id="{00000000-0008-0000-0700-0000C0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93" name="Straight Connector 192">
          <a:extLst>
            <a:ext uri="{FF2B5EF4-FFF2-40B4-BE49-F238E27FC236}">
              <a16:creationId xmlns:a16="http://schemas.microsoft.com/office/drawing/2014/main" id="{00000000-0008-0000-0700-0000C1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94" name="Straight Connector 193">
          <a:extLst>
            <a:ext uri="{FF2B5EF4-FFF2-40B4-BE49-F238E27FC236}">
              <a16:creationId xmlns:a16="http://schemas.microsoft.com/office/drawing/2014/main" id="{00000000-0008-0000-0700-0000C2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95" name="Straight Connector 194">
          <a:extLst>
            <a:ext uri="{FF2B5EF4-FFF2-40B4-BE49-F238E27FC236}">
              <a16:creationId xmlns:a16="http://schemas.microsoft.com/office/drawing/2014/main" id="{00000000-0008-0000-0700-0000C3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96" name="Straight Connector 195">
          <a:extLst>
            <a:ext uri="{FF2B5EF4-FFF2-40B4-BE49-F238E27FC236}">
              <a16:creationId xmlns:a16="http://schemas.microsoft.com/office/drawing/2014/main" id="{00000000-0008-0000-0700-0000C4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97" name="Straight Connector 196">
          <a:extLst>
            <a:ext uri="{FF2B5EF4-FFF2-40B4-BE49-F238E27FC236}">
              <a16:creationId xmlns:a16="http://schemas.microsoft.com/office/drawing/2014/main" id="{00000000-0008-0000-0700-0000C5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98" name="Straight Connector 197">
          <a:extLst>
            <a:ext uri="{FF2B5EF4-FFF2-40B4-BE49-F238E27FC236}">
              <a16:creationId xmlns:a16="http://schemas.microsoft.com/office/drawing/2014/main" id="{00000000-0008-0000-0700-0000C6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99" name="Straight Connector 198">
          <a:extLst>
            <a:ext uri="{FF2B5EF4-FFF2-40B4-BE49-F238E27FC236}">
              <a16:creationId xmlns:a16="http://schemas.microsoft.com/office/drawing/2014/main" id="{00000000-0008-0000-0700-0000C7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00" name="Straight Connector 199">
          <a:extLst>
            <a:ext uri="{FF2B5EF4-FFF2-40B4-BE49-F238E27FC236}">
              <a16:creationId xmlns:a16="http://schemas.microsoft.com/office/drawing/2014/main" id="{00000000-0008-0000-0700-0000C8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01" name="Straight Connector 200">
          <a:extLst>
            <a:ext uri="{FF2B5EF4-FFF2-40B4-BE49-F238E27FC236}">
              <a16:creationId xmlns:a16="http://schemas.microsoft.com/office/drawing/2014/main" id="{00000000-0008-0000-0700-0000C9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02" name="Straight Connector 201">
          <a:extLst>
            <a:ext uri="{FF2B5EF4-FFF2-40B4-BE49-F238E27FC236}">
              <a16:creationId xmlns:a16="http://schemas.microsoft.com/office/drawing/2014/main" id="{00000000-0008-0000-0700-0000C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3" name="Straight Connector 202">
          <a:extLst>
            <a:ext uri="{FF2B5EF4-FFF2-40B4-BE49-F238E27FC236}">
              <a16:creationId xmlns:a16="http://schemas.microsoft.com/office/drawing/2014/main" id="{00000000-0008-0000-0700-0000C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4" name="Straight Connector 203">
          <a:extLst>
            <a:ext uri="{FF2B5EF4-FFF2-40B4-BE49-F238E27FC236}">
              <a16:creationId xmlns:a16="http://schemas.microsoft.com/office/drawing/2014/main" id="{00000000-0008-0000-0700-0000C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5" name="Straight Connector 204">
          <a:extLst>
            <a:ext uri="{FF2B5EF4-FFF2-40B4-BE49-F238E27FC236}">
              <a16:creationId xmlns:a16="http://schemas.microsoft.com/office/drawing/2014/main" id="{00000000-0008-0000-0700-0000C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06" name="Straight Connector 205">
          <a:extLst>
            <a:ext uri="{FF2B5EF4-FFF2-40B4-BE49-F238E27FC236}">
              <a16:creationId xmlns:a16="http://schemas.microsoft.com/office/drawing/2014/main" id="{00000000-0008-0000-0700-0000CE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07" name="Straight Connector 206">
          <a:extLst>
            <a:ext uri="{FF2B5EF4-FFF2-40B4-BE49-F238E27FC236}">
              <a16:creationId xmlns:a16="http://schemas.microsoft.com/office/drawing/2014/main" id="{00000000-0008-0000-0700-0000CF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8" name="Straight Connector 207">
          <a:extLst>
            <a:ext uri="{FF2B5EF4-FFF2-40B4-BE49-F238E27FC236}">
              <a16:creationId xmlns:a16="http://schemas.microsoft.com/office/drawing/2014/main" id="{00000000-0008-0000-0700-0000D0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9" name="Straight Connector 208">
          <a:extLst>
            <a:ext uri="{FF2B5EF4-FFF2-40B4-BE49-F238E27FC236}">
              <a16:creationId xmlns:a16="http://schemas.microsoft.com/office/drawing/2014/main" id="{00000000-0008-0000-0700-0000D1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0" name="Straight Connector 209">
          <a:extLst>
            <a:ext uri="{FF2B5EF4-FFF2-40B4-BE49-F238E27FC236}">
              <a16:creationId xmlns:a16="http://schemas.microsoft.com/office/drawing/2014/main" id="{00000000-0008-0000-0700-0000D2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11" name="Straight Connector 210">
          <a:extLst>
            <a:ext uri="{FF2B5EF4-FFF2-40B4-BE49-F238E27FC236}">
              <a16:creationId xmlns:a16="http://schemas.microsoft.com/office/drawing/2014/main" id="{00000000-0008-0000-0700-0000D3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12" name="Straight Connector 211">
          <a:extLst>
            <a:ext uri="{FF2B5EF4-FFF2-40B4-BE49-F238E27FC236}">
              <a16:creationId xmlns:a16="http://schemas.microsoft.com/office/drawing/2014/main" id="{00000000-0008-0000-0700-0000D4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13" name="Straight Connector 212">
          <a:extLst>
            <a:ext uri="{FF2B5EF4-FFF2-40B4-BE49-F238E27FC236}">
              <a16:creationId xmlns:a16="http://schemas.microsoft.com/office/drawing/2014/main" id="{00000000-0008-0000-0700-0000D5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4" name="Straight Connector 213">
          <a:extLst>
            <a:ext uri="{FF2B5EF4-FFF2-40B4-BE49-F238E27FC236}">
              <a16:creationId xmlns:a16="http://schemas.microsoft.com/office/drawing/2014/main" id="{00000000-0008-0000-0700-0000D6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15" name="Straight Connector 214">
          <a:extLst>
            <a:ext uri="{FF2B5EF4-FFF2-40B4-BE49-F238E27FC236}">
              <a16:creationId xmlns:a16="http://schemas.microsoft.com/office/drawing/2014/main" id="{00000000-0008-0000-0700-0000D7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16" name="Straight Connector 215">
          <a:extLst>
            <a:ext uri="{FF2B5EF4-FFF2-40B4-BE49-F238E27FC236}">
              <a16:creationId xmlns:a16="http://schemas.microsoft.com/office/drawing/2014/main" id="{00000000-0008-0000-0700-0000D8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17" name="Straight Connector 216">
          <a:extLst>
            <a:ext uri="{FF2B5EF4-FFF2-40B4-BE49-F238E27FC236}">
              <a16:creationId xmlns:a16="http://schemas.microsoft.com/office/drawing/2014/main" id="{00000000-0008-0000-0700-0000D9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18" name="Straight Connector 217">
          <a:extLst>
            <a:ext uri="{FF2B5EF4-FFF2-40B4-BE49-F238E27FC236}">
              <a16:creationId xmlns:a16="http://schemas.microsoft.com/office/drawing/2014/main" id="{00000000-0008-0000-0700-0000DA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19" name="Straight Connector 218">
          <a:extLst>
            <a:ext uri="{FF2B5EF4-FFF2-40B4-BE49-F238E27FC236}">
              <a16:creationId xmlns:a16="http://schemas.microsoft.com/office/drawing/2014/main" id="{00000000-0008-0000-0700-0000DB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20" name="Straight Connector 219">
          <a:extLst>
            <a:ext uri="{FF2B5EF4-FFF2-40B4-BE49-F238E27FC236}">
              <a16:creationId xmlns:a16="http://schemas.microsoft.com/office/drawing/2014/main" id="{00000000-0008-0000-0700-0000DC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21" name="Straight Connector 220">
          <a:extLst>
            <a:ext uri="{FF2B5EF4-FFF2-40B4-BE49-F238E27FC236}">
              <a16:creationId xmlns:a16="http://schemas.microsoft.com/office/drawing/2014/main" id="{00000000-0008-0000-0700-0000DD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22" name="Straight Connector 221">
          <a:extLst>
            <a:ext uri="{FF2B5EF4-FFF2-40B4-BE49-F238E27FC236}">
              <a16:creationId xmlns:a16="http://schemas.microsoft.com/office/drawing/2014/main" id="{00000000-0008-0000-0700-0000DE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23" name="Straight Connector 222">
          <a:extLst>
            <a:ext uri="{FF2B5EF4-FFF2-40B4-BE49-F238E27FC236}">
              <a16:creationId xmlns:a16="http://schemas.microsoft.com/office/drawing/2014/main" id="{00000000-0008-0000-0700-0000DF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24" name="Straight Connector 223">
          <a:extLst>
            <a:ext uri="{FF2B5EF4-FFF2-40B4-BE49-F238E27FC236}">
              <a16:creationId xmlns:a16="http://schemas.microsoft.com/office/drawing/2014/main" id="{00000000-0008-0000-0700-0000E0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25" name="Straight Connector 224">
          <a:extLst>
            <a:ext uri="{FF2B5EF4-FFF2-40B4-BE49-F238E27FC236}">
              <a16:creationId xmlns:a16="http://schemas.microsoft.com/office/drawing/2014/main" id="{00000000-0008-0000-0700-0000E1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26" name="Straight Connector 225">
          <a:extLst>
            <a:ext uri="{FF2B5EF4-FFF2-40B4-BE49-F238E27FC236}">
              <a16:creationId xmlns:a16="http://schemas.microsoft.com/office/drawing/2014/main" id="{00000000-0008-0000-0700-0000E2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27" name="Straight Connector 226">
          <a:extLst>
            <a:ext uri="{FF2B5EF4-FFF2-40B4-BE49-F238E27FC236}">
              <a16:creationId xmlns:a16="http://schemas.microsoft.com/office/drawing/2014/main" id="{00000000-0008-0000-0700-0000E3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28" name="Straight Connector 227">
          <a:extLst>
            <a:ext uri="{FF2B5EF4-FFF2-40B4-BE49-F238E27FC236}">
              <a16:creationId xmlns:a16="http://schemas.microsoft.com/office/drawing/2014/main" id="{00000000-0008-0000-0700-0000E4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29" name="Straight Connector 228">
          <a:extLst>
            <a:ext uri="{FF2B5EF4-FFF2-40B4-BE49-F238E27FC236}">
              <a16:creationId xmlns:a16="http://schemas.microsoft.com/office/drawing/2014/main" id="{00000000-0008-0000-0700-0000E5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0" name="Straight Connector 229">
          <a:extLst>
            <a:ext uri="{FF2B5EF4-FFF2-40B4-BE49-F238E27FC236}">
              <a16:creationId xmlns:a16="http://schemas.microsoft.com/office/drawing/2014/main" id="{00000000-0008-0000-0700-0000E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1" name="Straight Connector 230">
          <a:extLst>
            <a:ext uri="{FF2B5EF4-FFF2-40B4-BE49-F238E27FC236}">
              <a16:creationId xmlns:a16="http://schemas.microsoft.com/office/drawing/2014/main" id="{00000000-0008-0000-0700-0000E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2" name="Straight Connector 231">
          <a:extLst>
            <a:ext uri="{FF2B5EF4-FFF2-40B4-BE49-F238E27FC236}">
              <a16:creationId xmlns:a16="http://schemas.microsoft.com/office/drawing/2014/main" id="{00000000-0008-0000-0700-0000E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3" name="Straight Connector 232">
          <a:extLst>
            <a:ext uri="{FF2B5EF4-FFF2-40B4-BE49-F238E27FC236}">
              <a16:creationId xmlns:a16="http://schemas.microsoft.com/office/drawing/2014/main" id="{00000000-0008-0000-0700-0000E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34" name="Straight Connector 233">
          <a:extLst>
            <a:ext uri="{FF2B5EF4-FFF2-40B4-BE49-F238E27FC236}">
              <a16:creationId xmlns:a16="http://schemas.microsoft.com/office/drawing/2014/main" id="{00000000-0008-0000-0700-0000EA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5" name="Straight Connector 234">
          <a:extLst>
            <a:ext uri="{FF2B5EF4-FFF2-40B4-BE49-F238E27FC236}">
              <a16:creationId xmlns:a16="http://schemas.microsoft.com/office/drawing/2014/main" id="{00000000-0008-0000-0700-0000EB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6" name="Straight Connector 235">
          <a:extLst>
            <a:ext uri="{FF2B5EF4-FFF2-40B4-BE49-F238E27FC236}">
              <a16:creationId xmlns:a16="http://schemas.microsoft.com/office/drawing/2014/main" id="{00000000-0008-0000-0700-0000EC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7" name="Straight Connector 236">
          <a:extLst>
            <a:ext uri="{FF2B5EF4-FFF2-40B4-BE49-F238E27FC236}">
              <a16:creationId xmlns:a16="http://schemas.microsoft.com/office/drawing/2014/main" id="{00000000-0008-0000-0700-0000ED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8" name="Straight Connector 237">
          <a:extLst>
            <a:ext uri="{FF2B5EF4-FFF2-40B4-BE49-F238E27FC236}">
              <a16:creationId xmlns:a16="http://schemas.microsoft.com/office/drawing/2014/main" id="{00000000-0008-0000-0700-0000EE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9" name="Straight Connector 238">
          <a:extLst>
            <a:ext uri="{FF2B5EF4-FFF2-40B4-BE49-F238E27FC236}">
              <a16:creationId xmlns:a16="http://schemas.microsoft.com/office/drawing/2014/main" id="{00000000-0008-0000-0700-0000EF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0" name="Straight Connector 239">
          <a:extLst>
            <a:ext uri="{FF2B5EF4-FFF2-40B4-BE49-F238E27FC236}">
              <a16:creationId xmlns:a16="http://schemas.microsoft.com/office/drawing/2014/main" id="{00000000-0008-0000-0700-0000F0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1" name="Straight Connector 240">
          <a:extLst>
            <a:ext uri="{FF2B5EF4-FFF2-40B4-BE49-F238E27FC236}">
              <a16:creationId xmlns:a16="http://schemas.microsoft.com/office/drawing/2014/main" id="{00000000-0008-0000-0700-0000F1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2" name="Straight Connector 241">
          <a:extLst>
            <a:ext uri="{FF2B5EF4-FFF2-40B4-BE49-F238E27FC236}">
              <a16:creationId xmlns:a16="http://schemas.microsoft.com/office/drawing/2014/main" id="{00000000-0008-0000-0700-0000F2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43" name="Straight Connector 242">
          <a:extLst>
            <a:ext uri="{FF2B5EF4-FFF2-40B4-BE49-F238E27FC236}">
              <a16:creationId xmlns:a16="http://schemas.microsoft.com/office/drawing/2014/main" id="{00000000-0008-0000-0700-0000F3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44" name="Straight Connector 243">
          <a:extLst>
            <a:ext uri="{FF2B5EF4-FFF2-40B4-BE49-F238E27FC236}">
              <a16:creationId xmlns:a16="http://schemas.microsoft.com/office/drawing/2014/main" id="{00000000-0008-0000-0700-0000F4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45" name="Straight Connector 244">
          <a:extLst>
            <a:ext uri="{FF2B5EF4-FFF2-40B4-BE49-F238E27FC236}">
              <a16:creationId xmlns:a16="http://schemas.microsoft.com/office/drawing/2014/main" id="{00000000-0008-0000-0700-0000F5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46" name="Straight Connector 245">
          <a:extLst>
            <a:ext uri="{FF2B5EF4-FFF2-40B4-BE49-F238E27FC236}">
              <a16:creationId xmlns:a16="http://schemas.microsoft.com/office/drawing/2014/main" id="{00000000-0008-0000-0700-0000F6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47" name="Straight Connector 246">
          <a:extLst>
            <a:ext uri="{FF2B5EF4-FFF2-40B4-BE49-F238E27FC236}">
              <a16:creationId xmlns:a16="http://schemas.microsoft.com/office/drawing/2014/main" id="{00000000-0008-0000-0700-0000F7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48" name="Straight Connector 247">
          <a:extLst>
            <a:ext uri="{FF2B5EF4-FFF2-40B4-BE49-F238E27FC236}">
              <a16:creationId xmlns:a16="http://schemas.microsoft.com/office/drawing/2014/main" id="{00000000-0008-0000-0700-0000F8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49" name="Straight Connector 248">
          <a:extLst>
            <a:ext uri="{FF2B5EF4-FFF2-40B4-BE49-F238E27FC236}">
              <a16:creationId xmlns:a16="http://schemas.microsoft.com/office/drawing/2014/main" id="{00000000-0008-0000-0700-0000F9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50" name="Straight Connector 249">
          <a:extLst>
            <a:ext uri="{FF2B5EF4-FFF2-40B4-BE49-F238E27FC236}">
              <a16:creationId xmlns:a16="http://schemas.microsoft.com/office/drawing/2014/main" id="{00000000-0008-0000-0700-0000FA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51" name="Straight Connector 250">
          <a:extLst>
            <a:ext uri="{FF2B5EF4-FFF2-40B4-BE49-F238E27FC236}">
              <a16:creationId xmlns:a16="http://schemas.microsoft.com/office/drawing/2014/main" id="{00000000-0008-0000-0700-0000FB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52" name="Straight Connector 251">
          <a:extLst>
            <a:ext uri="{FF2B5EF4-FFF2-40B4-BE49-F238E27FC236}">
              <a16:creationId xmlns:a16="http://schemas.microsoft.com/office/drawing/2014/main" id="{00000000-0008-0000-0700-0000FC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53" name="Straight Connector 252">
          <a:extLst>
            <a:ext uri="{FF2B5EF4-FFF2-40B4-BE49-F238E27FC236}">
              <a16:creationId xmlns:a16="http://schemas.microsoft.com/office/drawing/2014/main" id="{00000000-0008-0000-0700-0000FD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54" name="Straight Connector 253">
          <a:extLst>
            <a:ext uri="{FF2B5EF4-FFF2-40B4-BE49-F238E27FC236}">
              <a16:creationId xmlns:a16="http://schemas.microsoft.com/office/drawing/2014/main" id="{00000000-0008-0000-0700-0000FE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55" name="Straight Connector 254">
          <a:extLst>
            <a:ext uri="{FF2B5EF4-FFF2-40B4-BE49-F238E27FC236}">
              <a16:creationId xmlns:a16="http://schemas.microsoft.com/office/drawing/2014/main" id="{00000000-0008-0000-0700-0000FF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56" name="Straight Connector 255">
          <a:extLst>
            <a:ext uri="{FF2B5EF4-FFF2-40B4-BE49-F238E27FC236}">
              <a16:creationId xmlns:a16="http://schemas.microsoft.com/office/drawing/2014/main" id="{00000000-0008-0000-0700-000000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57" name="Straight Connector 256">
          <a:extLst>
            <a:ext uri="{FF2B5EF4-FFF2-40B4-BE49-F238E27FC236}">
              <a16:creationId xmlns:a16="http://schemas.microsoft.com/office/drawing/2014/main" id="{00000000-0008-0000-0700-000001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58" name="Straight Connector 257">
          <a:extLst>
            <a:ext uri="{FF2B5EF4-FFF2-40B4-BE49-F238E27FC236}">
              <a16:creationId xmlns:a16="http://schemas.microsoft.com/office/drawing/2014/main" id="{00000000-0008-0000-0700-00000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59" name="Straight Connector 258">
          <a:extLst>
            <a:ext uri="{FF2B5EF4-FFF2-40B4-BE49-F238E27FC236}">
              <a16:creationId xmlns:a16="http://schemas.microsoft.com/office/drawing/2014/main" id="{00000000-0008-0000-0700-00000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0" name="Straight Connector 259">
          <a:extLst>
            <a:ext uri="{FF2B5EF4-FFF2-40B4-BE49-F238E27FC236}">
              <a16:creationId xmlns:a16="http://schemas.microsoft.com/office/drawing/2014/main" id="{00000000-0008-0000-0700-00000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1" name="Straight Connector 260">
          <a:extLst>
            <a:ext uri="{FF2B5EF4-FFF2-40B4-BE49-F238E27FC236}">
              <a16:creationId xmlns:a16="http://schemas.microsoft.com/office/drawing/2014/main" id="{00000000-0008-0000-0700-00000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62" name="Straight Connector 261">
          <a:extLst>
            <a:ext uri="{FF2B5EF4-FFF2-40B4-BE49-F238E27FC236}">
              <a16:creationId xmlns:a16="http://schemas.microsoft.com/office/drawing/2014/main" id="{00000000-0008-0000-0700-000006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3" name="Straight Connector 262">
          <a:extLst>
            <a:ext uri="{FF2B5EF4-FFF2-40B4-BE49-F238E27FC236}">
              <a16:creationId xmlns:a16="http://schemas.microsoft.com/office/drawing/2014/main" id="{00000000-0008-0000-0700-000007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4" name="Straight Connector 263">
          <a:extLst>
            <a:ext uri="{FF2B5EF4-FFF2-40B4-BE49-F238E27FC236}">
              <a16:creationId xmlns:a16="http://schemas.microsoft.com/office/drawing/2014/main" id="{00000000-0008-0000-0700-000008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5" name="Straight Connector 264">
          <a:extLst>
            <a:ext uri="{FF2B5EF4-FFF2-40B4-BE49-F238E27FC236}">
              <a16:creationId xmlns:a16="http://schemas.microsoft.com/office/drawing/2014/main" id="{00000000-0008-0000-0700-000009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6" name="Straight Connector 265">
          <a:extLst>
            <a:ext uri="{FF2B5EF4-FFF2-40B4-BE49-F238E27FC236}">
              <a16:creationId xmlns:a16="http://schemas.microsoft.com/office/drawing/2014/main" id="{00000000-0008-0000-0700-00000A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7" name="Straight Connector 266">
          <a:extLst>
            <a:ext uri="{FF2B5EF4-FFF2-40B4-BE49-F238E27FC236}">
              <a16:creationId xmlns:a16="http://schemas.microsoft.com/office/drawing/2014/main" id="{00000000-0008-0000-0700-00000B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8" name="Straight Connector 267">
          <a:extLst>
            <a:ext uri="{FF2B5EF4-FFF2-40B4-BE49-F238E27FC236}">
              <a16:creationId xmlns:a16="http://schemas.microsoft.com/office/drawing/2014/main" id="{00000000-0008-0000-0700-00000C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9" name="Straight Connector 268">
          <a:extLst>
            <a:ext uri="{FF2B5EF4-FFF2-40B4-BE49-F238E27FC236}">
              <a16:creationId xmlns:a16="http://schemas.microsoft.com/office/drawing/2014/main" id="{00000000-0008-0000-0700-00000D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70" name="Straight Connector 269">
          <a:extLst>
            <a:ext uri="{FF2B5EF4-FFF2-40B4-BE49-F238E27FC236}">
              <a16:creationId xmlns:a16="http://schemas.microsoft.com/office/drawing/2014/main" id="{00000000-0008-0000-0700-00000E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71" name="Straight Connector 270">
          <a:extLst>
            <a:ext uri="{FF2B5EF4-FFF2-40B4-BE49-F238E27FC236}">
              <a16:creationId xmlns:a16="http://schemas.microsoft.com/office/drawing/2014/main" id="{00000000-0008-0000-0700-00000F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72" name="Straight Connector 271">
          <a:extLst>
            <a:ext uri="{FF2B5EF4-FFF2-40B4-BE49-F238E27FC236}">
              <a16:creationId xmlns:a16="http://schemas.microsoft.com/office/drawing/2014/main" id="{00000000-0008-0000-0700-000010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73" name="Straight Connector 272">
          <a:extLst>
            <a:ext uri="{FF2B5EF4-FFF2-40B4-BE49-F238E27FC236}">
              <a16:creationId xmlns:a16="http://schemas.microsoft.com/office/drawing/2014/main" id="{00000000-0008-0000-0700-000011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74" name="Straight Connector 273">
          <a:extLst>
            <a:ext uri="{FF2B5EF4-FFF2-40B4-BE49-F238E27FC236}">
              <a16:creationId xmlns:a16="http://schemas.microsoft.com/office/drawing/2014/main" id="{00000000-0008-0000-0700-000012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CxnSpPr/>
      </xdr:nvCxnSpPr>
      <xdr:spPr>
        <a:xfrm rot="16200000" flipH="1">
          <a:off x="5195888" y="633413"/>
          <a:ext cx="314325" cy="32385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CxnSpPr/>
      </xdr:nvCxnSpPr>
      <xdr:spPr>
        <a:xfrm rot="16200000" flipH="1">
          <a:off x="5557838" y="633413"/>
          <a:ext cx="314325" cy="32385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0800-000004000000}"/>
            </a:ext>
          </a:extLst>
        </xdr:cNvPr>
        <xdr:cNvCxnSpPr/>
      </xdr:nvCxnSpPr>
      <xdr:spPr>
        <a:xfrm rot="16200000" flipH="1">
          <a:off x="5919788" y="633413"/>
          <a:ext cx="314325" cy="32385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0800-000005000000}"/>
            </a:ext>
          </a:extLst>
        </xdr:cNvPr>
        <xdr:cNvCxnSpPr/>
      </xdr:nvCxnSpPr>
      <xdr:spPr>
        <a:xfrm rot="16200000" flipH="1">
          <a:off x="483393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0800-000006000000}"/>
            </a:ext>
          </a:extLst>
        </xdr:cNvPr>
        <xdr:cNvCxnSpPr/>
      </xdr:nvCxnSpPr>
      <xdr:spPr>
        <a:xfrm rot="16200000" flipH="1">
          <a:off x="483393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0800-000007000000}"/>
            </a:ext>
          </a:extLst>
        </xdr:cNvPr>
        <xdr:cNvCxnSpPr/>
      </xdr:nvCxnSpPr>
      <xdr:spPr>
        <a:xfrm rot="16200000" flipH="1">
          <a:off x="4833938" y="163353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00000000-0008-0000-0800-000008000000}"/>
            </a:ext>
          </a:extLst>
        </xdr:cNvPr>
        <xdr:cNvCxnSpPr/>
      </xdr:nvCxnSpPr>
      <xdr:spPr>
        <a:xfrm rot="16200000" flipH="1">
          <a:off x="519588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0800-000009000000}"/>
            </a:ext>
          </a:extLst>
        </xdr:cNvPr>
        <xdr:cNvCxnSpPr/>
      </xdr:nvCxnSpPr>
      <xdr:spPr>
        <a:xfrm rot="16200000" flipH="1">
          <a:off x="555783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0800-00000A000000}"/>
            </a:ext>
          </a:extLst>
        </xdr:cNvPr>
        <xdr:cNvCxnSpPr/>
      </xdr:nvCxnSpPr>
      <xdr:spPr>
        <a:xfrm rot="16200000" flipH="1">
          <a:off x="5557838" y="163353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00000000-0008-0000-0800-00000B000000}"/>
            </a:ext>
          </a:extLst>
        </xdr:cNvPr>
        <xdr:cNvCxnSpPr/>
      </xdr:nvCxnSpPr>
      <xdr:spPr>
        <a:xfrm rot="16200000" flipH="1">
          <a:off x="591978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0800-00000C000000}"/>
            </a:ext>
          </a:extLst>
        </xdr:cNvPr>
        <xdr:cNvCxnSpPr/>
      </xdr:nvCxnSpPr>
      <xdr:spPr>
        <a:xfrm rot="16200000" flipH="1">
          <a:off x="591978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00000000-0008-0000-0800-00000D000000}"/>
            </a:ext>
          </a:extLst>
        </xdr:cNvPr>
        <xdr:cNvCxnSpPr/>
      </xdr:nvCxnSpPr>
      <xdr:spPr>
        <a:xfrm rot="16200000" flipH="1">
          <a:off x="6282690" y="630558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0800-00000E000000}"/>
            </a:ext>
          </a:extLst>
        </xdr:cNvPr>
        <xdr:cNvCxnSpPr/>
      </xdr:nvCxnSpPr>
      <xdr:spPr>
        <a:xfrm rot="16200000" flipH="1">
          <a:off x="6282690" y="963933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id="{00000000-0008-0000-0800-00000F000000}"/>
            </a:ext>
          </a:extLst>
        </xdr:cNvPr>
        <xdr:cNvCxnSpPr/>
      </xdr:nvCxnSpPr>
      <xdr:spPr>
        <a:xfrm rot="16200000" flipH="1">
          <a:off x="6282690" y="1297308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00000000-0008-0000-0800-000010000000}"/>
            </a:ext>
          </a:extLst>
        </xdr:cNvPr>
        <xdr:cNvCxnSpPr/>
      </xdr:nvCxnSpPr>
      <xdr:spPr>
        <a:xfrm rot="16200000" flipH="1">
          <a:off x="6282690" y="1630683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0800-000011000000}"/>
            </a:ext>
          </a:extLst>
        </xdr:cNvPr>
        <xdr:cNvCxnSpPr/>
      </xdr:nvCxnSpPr>
      <xdr:spPr>
        <a:xfrm rot="16200000" flipH="1">
          <a:off x="5195886" y="1614489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800-000012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0800-000013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0800-000014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0800-000015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00000000-0008-0000-0800-000016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0800-000017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>
          <a:extLst>
            <a:ext uri="{FF2B5EF4-FFF2-40B4-BE49-F238E27FC236}">
              <a16:creationId xmlns:a16="http://schemas.microsoft.com/office/drawing/2014/main" id="{00000000-0008-0000-0800-000018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id="{00000000-0008-0000-0800-000019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id="{00000000-0008-0000-0800-00001A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id="{00000000-0008-0000-0800-00001B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id="{00000000-0008-0000-0800-00001C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id="{00000000-0008-0000-0800-00001D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" name="Straight Connector 29">
          <a:extLst>
            <a:ext uri="{FF2B5EF4-FFF2-40B4-BE49-F238E27FC236}">
              <a16:creationId xmlns:a16="http://schemas.microsoft.com/office/drawing/2014/main" id="{00000000-0008-0000-0800-00001E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" name="Straight Connector 30">
          <a:extLst>
            <a:ext uri="{FF2B5EF4-FFF2-40B4-BE49-F238E27FC236}">
              <a16:creationId xmlns:a16="http://schemas.microsoft.com/office/drawing/2014/main" id="{00000000-0008-0000-0800-00001F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" name="Straight Connector 31">
          <a:extLst>
            <a:ext uri="{FF2B5EF4-FFF2-40B4-BE49-F238E27FC236}">
              <a16:creationId xmlns:a16="http://schemas.microsoft.com/office/drawing/2014/main" id="{00000000-0008-0000-0800-000020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" name="Straight Connector 32">
          <a:extLst>
            <a:ext uri="{FF2B5EF4-FFF2-40B4-BE49-F238E27FC236}">
              <a16:creationId xmlns:a16="http://schemas.microsoft.com/office/drawing/2014/main" id="{00000000-0008-0000-0800-000021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" name="Straight Connector 33">
          <a:extLst>
            <a:ext uri="{FF2B5EF4-FFF2-40B4-BE49-F238E27FC236}">
              <a16:creationId xmlns:a16="http://schemas.microsoft.com/office/drawing/2014/main" id="{00000000-0008-0000-0800-000022000000}"/>
            </a:ext>
          </a:extLst>
        </xdr:cNvPr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" name="Straight Connector 34">
          <a:extLst>
            <a:ext uri="{FF2B5EF4-FFF2-40B4-BE49-F238E27FC236}">
              <a16:creationId xmlns:a16="http://schemas.microsoft.com/office/drawing/2014/main" id="{00000000-0008-0000-0800-000023000000}"/>
            </a:ext>
          </a:extLst>
        </xdr:cNvPr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" name="Straight Connector 35">
          <a:extLst>
            <a:ext uri="{FF2B5EF4-FFF2-40B4-BE49-F238E27FC236}">
              <a16:creationId xmlns:a16="http://schemas.microsoft.com/office/drawing/2014/main" id="{00000000-0008-0000-0800-000024000000}"/>
            </a:ext>
          </a:extLst>
        </xdr:cNvPr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" name="Straight Connector 36">
          <a:extLst>
            <a:ext uri="{FF2B5EF4-FFF2-40B4-BE49-F238E27FC236}">
              <a16:creationId xmlns:a16="http://schemas.microsoft.com/office/drawing/2014/main" id="{00000000-0008-0000-0800-000025000000}"/>
            </a:ext>
          </a:extLst>
        </xdr:cNvPr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" name="Straight Connector 37">
          <a:extLst>
            <a:ext uri="{FF2B5EF4-FFF2-40B4-BE49-F238E27FC236}">
              <a16:creationId xmlns:a16="http://schemas.microsoft.com/office/drawing/2014/main" id="{00000000-0008-0000-0800-000026000000}"/>
            </a:ext>
          </a:extLst>
        </xdr:cNvPr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" name="Straight Connector 38">
          <a:extLst>
            <a:ext uri="{FF2B5EF4-FFF2-40B4-BE49-F238E27FC236}">
              <a16:creationId xmlns:a16="http://schemas.microsoft.com/office/drawing/2014/main" id="{00000000-0008-0000-0800-000027000000}"/>
            </a:ext>
          </a:extLst>
        </xdr:cNvPr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" name="Straight Connector 39">
          <a:extLst>
            <a:ext uri="{FF2B5EF4-FFF2-40B4-BE49-F238E27FC236}">
              <a16:creationId xmlns:a16="http://schemas.microsoft.com/office/drawing/2014/main" id="{00000000-0008-0000-0800-000028000000}"/>
            </a:ext>
          </a:extLst>
        </xdr:cNvPr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1" name="Straight Connector 40">
          <a:extLst>
            <a:ext uri="{FF2B5EF4-FFF2-40B4-BE49-F238E27FC236}">
              <a16:creationId xmlns:a16="http://schemas.microsoft.com/office/drawing/2014/main" id="{00000000-0008-0000-0800-000029000000}"/>
            </a:ext>
          </a:extLst>
        </xdr:cNvPr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" name="Straight Connector 41">
          <a:extLst>
            <a:ext uri="{FF2B5EF4-FFF2-40B4-BE49-F238E27FC236}">
              <a16:creationId xmlns:a16="http://schemas.microsoft.com/office/drawing/2014/main" id="{00000000-0008-0000-0800-00002A000000}"/>
            </a:ext>
          </a:extLst>
        </xdr:cNvPr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3" name="Straight Connector 42">
          <a:extLst>
            <a:ext uri="{FF2B5EF4-FFF2-40B4-BE49-F238E27FC236}">
              <a16:creationId xmlns:a16="http://schemas.microsoft.com/office/drawing/2014/main" id="{00000000-0008-0000-0800-00002B000000}"/>
            </a:ext>
          </a:extLst>
        </xdr:cNvPr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4" name="Straight Connector 43">
          <a:extLst>
            <a:ext uri="{FF2B5EF4-FFF2-40B4-BE49-F238E27FC236}">
              <a16:creationId xmlns:a16="http://schemas.microsoft.com/office/drawing/2014/main" id="{00000000-0008-0000-0800-00002C000000}"/>
            </a:ext>
          </a:extLst>
        </xdr:cNvPr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" name="Straight Connector 44">
          <a:extLst>
            <a:ext uri="{FF2B5EF4-FFF2-40B4-BE49-F238E27FC236}">
              <a16:creationId xmlns:a16="http://schemas.microsoft.com/office/drawing/2014/main" id="{00000000-0008-0000-0800-00002D000000}"/>
            </a:ext>
          </a:extLst>
        </xdr:cNvPr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6" name="Straight Connector 45">
          <a:extLst>
            <a:ext uri="{FF2B5EF4-FFF2-40B4-BE49-F238E27FC236}">
              <a16:creationId xmlns:a16="http://schemas.microsoft.com/office/drawing/2014/main" id="{00000000-0008-0000-0800-00002E000000}"/>
            </a:ext>
          </a:extLst>
        </xdr:cNvPr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7" name="Straight Connector 46">
          <a:extLst>
            <a:ext uri="{FF2B5EF4-FFF2-40B4-BE49-F238E27FC236}">
              <a16:creationId xmlns:a16="http://schemas.microsoft.com/office/drawing/2014/main" id="{00000000-0008-0000-0800-00002F000000}"/>
            </a:ext>
          </a:extLst>
        </xdr:cNvPr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8" name="Straight Connector 47">
          <a:extLst>
            <a:ext uri="{FF2B5EF4-FFF2-40B4-BE49-F238E27FC236}">
              <a16:creationId xmlns:a16="http://schemas.microsoft.com/office/drawing/2014/main" id="{00000000-0008-0000-0800-000030000000}"/>
            </a:ext>
          </a:extLst>
        </xdr:cNvPr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9" name="Straight Connector 48">
          <a:extLst>
            <a:ext uri="{FF2B5EF4-FFF2-40B4-BE49-F238E27FC236}">
              <a16:creationId xmlns:a16="http://schemas.microsoft.com/office/drawing/2014/main" id="{00000000-0008-0000-0800-000031000000}"/>
            </a:ext>
          </a:extLst>
        </xdr:cNvPr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50" name="Straight Connector 49">
          <a:extLst>
            <a:ext uri="{FF2B5EF4-FFF2-40B4-BE49-F238E27FC236}">
              <a16:creationId xmlns:a16="http://schemas.microsoft.com/office/drawing/2014/main" id="{00000000-0008-0000-0800-000032000000}"/>
            </a:ext>
          </a:extLst>
        </xdr:cNvPr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51" name="Straight Connector 50">
          <a:extLst>
            <a:ext uri="{FF2B5EF4-FFF2-40B4-BE49-F238E27FC236}">
              <a16:creationId xmlns:a16="http://schemas.microsoft.com/office/drawing/2014/main" id="{00000000-0008-0000-0800-000033000000}"/>
            </a:ext>
          </a:extLst>
        </xdr:cNvPr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52" name="Straight Connector 51">
          <a:extLst>
            <a:ext uri="{FF2B5EF4-FFF2-40B4-BE49-F238E27FC236}">
              <a16:creationId xmlns:a16="http://schemas.microsoft.com/office/drawing/2014/main" id="{00000000-0008-0000-0800-000034000000}"/>
            </a:ext>
          </a:extLst>
        </xdr:cNvPr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53" name="Straight Connector 52">
          <a:extLst>
            <a:ext uri="{FF2B5EF4-FFF2-40B4-BE49-F238E27FC236}">
              <a16:creationId xmlns:a16="http://schemas.microsoft.com/office/drawing/2014/main" id="{00000000-0008-0000-0800-000035000000}"/>
            </a:ext>
          </a:extLst>
        </xdr:cNvPr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54" name="Straight Connector 53">
          <a:extLst>
            <a:ext uri="{FF2B5EF4-FFF2-40B4-BE49-F238E27FC236}">
              <a16:creationId xmlns:a16="http://schemas.microsoft.com/office/drawing/2014/main" id="{00000000-0008-0000-0800-000036000000}"/>
            </a:ext>
          </a:extLst>
        </xdr:cNvPr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55" name="Straight Connector 54">
          <a:extLst>
            <a:ext uri="{FF2B5EF4-FFF2-40B4-BE49-F238E27FC236}">
              <a16:creationId xmlns:a16="http://schemas.microsoft.com/office/drawing/2014/main" id="{00000000-0008-0000-0800-000037000000}"/>
            </a:ext>
          </a:extLst>
        </xdr:cNvPr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56" name="Straight Connector 55">
          <a:extLst>
            <a:ext uri="{FF2B5EF4-FFF2-40B4-BE49-F238E27FC236}">
              <a16:creationId xmlns:a16="http://schemas.microsoft.com/office/drawing/2014/main" id="{00000000-0008-0000-0800-000038000000}"/>
            </a:ext>
          </a:extLst>
        </xdr:cNvPr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57" name="Straight Connector 56">
          <a:extLst>
            <a:ext uri="{FF2B5EF4-FFF2-40B4-BE49-F238E27FC236}">
              <a16:creationId xmlns:a16="http://schemas.microsoft.com/office/drawing/2014/main" id="{00000000-0008-0000-0800-000039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58" name="Straight Connector 57">
          <a:extLst>
            <a:ext uri="{FF2B5EF4-FFF2-40B4-BE49-F238E27FC236}">
              <a16:creationId xmlns:a16="http://schemas.microsoft.com/office/drawing/2014/main" id="{00000000-0008-0000-0800-00003A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59" name="Straight Connector 58">
          <a:extLst>
            <a:ext uri="{FF2B5EF4-FFF2-40B4-BE49-F238E27FC236}">
              <a16:creationId xmlns:a16="http://schemas.microsoft.com/office/drawing/2014/main" id="{00000000-0008-0000-0800-00003B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0" name="Straight Connector 59">
          <a:extLst>
            <a:ext uri="{FF2B5EF4-FFF2-40B4-BE49-F238E27FC236}">
              <a16:creationId xmlns:a16="http://schemas.microsoft.com/office/drawing/2014/main" id="{00000000-0008-0000-0800-00003C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61" name="Straight Connector 60">
          <a:extLst>
            <a:ext uri="{FF2B5EF4-FFF2-40B4-BE49-F238E27FC236}">
              <a16:creationId xmlns:a16="http://schemas.microsoft.com/office/drawing/2014/main" id="{00000000-0008-0000-0800-00003D000000}"/>
            </a:ext>
          </a:extLst>
        </xdr:cNvPr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2" name="Straight Connector 61">
          <a:extLst>
            <a:ext uri="{FF2B5EF4-FFF2-40B4-BE49-F238E27FC236}">
              <a16:creationId xmlns:a16="http://schemas.microsoft.com/office/drawing/2014/main" id="{00000000-0008-0000-0800-00003E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3" name="Straight Connector 62">
          <a:extLst>
            <a:ext uri="{FF2B5EF4-FFF2-40B4-BE49-F238E27FC236}">
              <a16:creationId xmlns:a16="http://schemas.microsoft.com/office/drawing/2014/main" id="{00000000-0008-0000-0800-00003F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4" name="Straight Connector 63">
          <a:extLst>
            <a:ext uri="{FF2B5EF4-FFF2-40B4-BE49-F238E27FC236}">
              <a16:creationId xmlns:a16="http://schemas.microsoft.com/office/drawing/2014/main" id="{00000000-0008-0000-0800-000040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5" name="Straight Connector 64">
          <a:extLst>
            <a:ext uri="{FF2B5EF4-FFF2-40B4-BE49-F238E27FC236}">
              <a16:creationId xmlns:a16="http://schemas.microsoft.com/office/drawing/2014/main" id="{00000000-0008-0000-0800-000041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6" name="Straight Connector 65">
          <a:extLst>
            <a:ext uri="{FF2B5EF4-FFF2-40B4-BE49-F238E27FC236}">
              <a16:creationId xmlns:a16="http://schemas.microsoft.com/office/drawing/2014/main" id="{00000000-0008-0000-0800-000042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7" name="Straight Connector 66">
          <a:extLst>
            <a:ext uri="{FF2B5EF4-FFF2-40B4-BE49-F238E27FC236}">
              <a16:creationId xmlns:a16="http://schemas.microsoft.com/office/drawing/2014/main" id="{00000000-0008-0000-0800-000043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8" name="Straight Connector 67">
          <a:extLst>
            <a:ext uri="{FF2B5EF4-FFF2-40B4-BE49-F238E27FC236}">
              <a16:creationId xmlns:a16="http://schemas.microsoft.com/office/drawing/2014/main" id="{00000000-0008-0000-0800-000044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9" name="Straight Connector 68">
          <a:extLst>
            <a:ext uri="{FF2B5EF4-FFF2-40B4-BE49-F238E27FC236}">
              <a16:creationId xmlns:a16="http://schemas.microsoft.com/office/drawing/2014/main" id="{00000000-0008-0000-0800-000045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0" name="Straight Connector 69">
          <a:extLst>
            <a:ext uri="{FF2B5EF4-FFF2-40B4-BE49-F238E27FC236}">
              <a16:creationId xmlns:a16="http://schemas.microsoft.com/office/drawing/2014/main" id="{00000000-0008-0000-0800-000046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1" name="Straight Connector 70">
          <a:extLst>
            <a:ext uri="{FF2B5EF4-FFF2-40B4-BE49-F238E27FC236}">
              <a16:creationId xmlns:a16="http://schemas.microsoft.com/office/drawing/2014/main" id="{00000000-0008-0000-0800-000047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2" name="Straight Connector 71">
          <a:extLst>
            <a:ext uri="{FF2B5EF4-FFF2-40B4-BE49-F238E27FC236}">
              <a16:creationId xmlns:a16="http://schemas.microsoft.com/office/drawing/2014/main" id="{00000000-0008-0000-0800-000048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3" name="Straight Connector 72">
          <a:extLst>
            <a:ext uri="{FF2B5EF4-FFF2-40B4-BE49-F238E27FC236}">
              <a16:creationId xmlns:a16="http://schemas.microsoft.com/office/drawing/2014/main" id="{00000000-0008-0000-0800-000049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4" name="Straight Connector 73">
          <a:extLst>
            <a:ext uri="{FF2B5EF4-FFF2-40B4-BE49-F238E27FC236}">
              <a16:creationId xmlns:a16="http://schemas.microsoft.com/office/drawing/2014/main" id="{00000000-0008-0000-0800-00004A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5" name="Straight Connector 74">
          <a:extLst>
            <a:ext uri="{FF2B5EF4-FFF2-40B4-BE49-F238E27FC236}">
              <a16:creationId xmlns:a16="http://schemas.microsoft.com/office/drawing/2014/main" id="{00000000-0008-0000-0800-00004B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6" name="Straight Connector 75">
          <a:extLst>
            <a:ext uri="{FF2B5EF4-FFF2-40B4-BE49-F238E27FC236}">
              <a16:creationId xmlns:a16="http://schemas.microsoft.com/office/drawing/2014/main" id="{00000000-0008-0000-0800-00004C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7" name="Straight Connector 76">
          <a:extLst>
            <a:ext uri="{FF2B5EF4-FFF2-40B4-BE49-F238E27FC236}">
              <a16:creationId xmlns:a16="http://schemas.microsoft.com/office/drawing/2014/main" id="{00000000-0008-0000-0800-00004D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8" name="Straight Connector 77">
          <a:extLst>
            <a:ext uri="{FF2B5EF4-FFF2-40B4-BE49-F238E27FC236}">
              <a16:creationId xmlns:a16="http://schemas.microsoft.com/office/drawing/2014/main" id="{00000000-0008-0000-0800-00004E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9" name="Straight Connector 78">
          <a:extLst>
            <a:ext uri="{FF2B5EF4-FFF2-40B4-BE49-F238E27FC236}">
              <a16:creationId xmlns:a16="http://schemas.microsoft.com/office/drawing/2014/main" id="{00000000-0008-0000-0800-00004F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0" name="Straight Connector 79">
          <a:extLst>
            <a:ext uri="{FF2B5EF4-FFF2-40B4-BE49-F238E27FC236}">
              <a16:creationId xmlns:a16="http://schemas.microsoft.com/office/drawing/2014/main" id="{00000000-0008-0000-0800-000050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1" name="Straight Connector 80">
          <a:extLst>
            <a:ext uri="{FF2B5EF4-FFF2-40B4-BE49-F238E27FC236}">
              <a16:creationId xmlns:a16="http://schemas.microsoft.com/office/drawing/2014/main" id="{00000000-0008-0000-0800-000051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2" name="Straight Connector 81">
          <a:extLst>
            <a:ext uri="{FF2B5EF4-FFF2-40B4-BE49-F238E27FC236}">
              <a16:creationId xmlns:a16="http://schemas.microsoft.com/office/drawing/2014/main" id="{00000000-0008-0000-0800-000052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3" name="Straight Connector 82">
          <a:extLst>
            <a:ext uri="{FF2B5EF4-FFF2-40B4-BE49-F238E27FC236}">
              <a16:creationId xmlns:a16="http://schemas.microsoft.com/office/drawing/2014/main" id="{00000000-0008-0000-0800-000053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4" name="Straight Connector 83">
          <a:extLst>
            <a:ext uri="{FF2B5EF4-FFF2-40B4-BE49-F238E27FC236}">
              <a16:creationId xmlns:a16="http://schemas.microsoft.com/office/drawing/2014/main" id="{00000000-0008-0000-0800-000054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5" name="Straight Connector 84">
          <a:extLst>
            <a:ext uri="{FF2B5EF4-FFF2-40B4-BE49-F238E27FC236}">
              <a16:creationId xmlns:a16="http://schemas.microsoft.com/office/drawing/2014/main" id="{00000000-0008-0000-0800-000055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6" name="Straight Connector 85">
          <a:extLst>
            <a:ext uri="{FF2B5EF4-FFF2-40B4-BE49-F238E27FC236}">
              <a16:creationId xmlns:a16="http://schemas.microsoft.com/office/drawing/2014/main" id="{00000000-0008-0000-0800-000056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7" name="Straight Connector 86">
          <a:extLst>
            <a:ext uri="{FF2B5EF4-FFF2-40B4-BE49-F238E27FC236}">
              <a16:creationId xmlns:a16="http://schemas.microsoft.com/office/drawing/2014/main" id="{00000000-0008-0000-0800-000057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8" name="Straight Connector 87">
          <a:extLst>
            <a:ext uri="{FF2B5EF4-FFF2-40B4-BE49-F238E27FC236}">
              <a16:creationId xmlns:a16="http://schemas.microsoft.com/office/drawing/2014/main" id="{00000000-0008-0000-0800-000058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9" name="Straight Connector 88">
          <a:extLst>
            <a:ext uri="{FF2B5EF4-FFF2-40B4-BE49-F238E27FC236}">
              <a16:creationId xmlns:a16="http://schemas.microsoft.com/office/drawing/2014/main" id="{00000000-0008-0000-0800-000059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90" name="Straight Connector 89">
          <a:extLst>
            <a:ext uri="{FF2B5EF4-FFF2-40B4-BE49-F238E27FC236}">
              <a16:creationId xmlns:a16="http://schemas.microsoft.com/office/drawing/2014/main" id="{00000000-0008-0000-0800-00005A000000}"/>
            </a:ext>
          </a:extLst>
        </xdr:cNvPr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91" name="Straight Connector 90">
          <a:extLst>
            <a:ext uri="{FF2B5EF4-FFF2-40B4-BE49-F238E27FC236}">
              <a16:creationId xmlns:a16="http://schemas.microsoft.com/office/drawing/2014/main" id="{00000000-0008-0000-0800-00005B000000}"/>
            </a:ext>
          </a:extLst>
        </xdr:cNvPr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92" name="Straight Connector 91">
          <a:extLst>
            <a:ext uri="{FF2B5EF4-FFF2-40B4-BE49-F238E27FC236}">
              <a16:creationId xmlns:a16="http://schemas.microsoft.com/office/drawing/2014/main" id="{00000000-0008-0000-0800-00005C000000}"/>
            </a:ext>
          </a:extLst>
        </xdr:cNvPr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93" name="Straight Connector 92">
          <a:extLst>
            <a:ext uri="{FF2B5EF4-FFF2-40B4-BE49-F238E27FC236}">
              <a16:creationId xmlns:a16="http://schemas.microsoft.com/office/drawing/2014/main" id="{00000000-0008-0000-0800-00005D000000}"/>
            </a:ext>
          </a:extLst>
        </xdr:cNvPr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94" name="Straight Connector 93">
          <a:extLst>
            <a:ext uri="{FF2B5EF4-FFF2-40B4-BE49-F238E27FC236}">
              <a16:creationId xmlns:a16="http://schemas.microsoft.com/office/drawing/2014/main" id="{00000000-0008-0000-0800-00005E000000}"/>
            </a:ext>
          </a:extLst>
        </xdr:cNvPr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95" name="Straight Connector 94">
          <a:extLst>
            <a:ext uri="{FF2B5EF4-FFF2-40B4-BE49-F238E27FC236}">
              <a16:creationId xmlns:a16="http://schemas.microsoft.com/office/drawing/2014/main" id="{00000000-0008-0000-0800-00005F000000}"/>
            </a:ext>
          </a:extLst>
        </xdr:cNvPr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96" name="Straight Connector 95">
          <a:extLst>
            <a:ext uri="{FF2B5EF4-FFF2-40B4-BE49-F238E27FC236}">
              <a16:creationId xmlns:a16="http://schemas.microsoft.com/office/drawing/2014/main" id="{00000000-0008-0000-0800-000060000000}"/>
            </a:ext>
          </a:extLst>
        </xdr:cNvPr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7" name="Straight Connector 96">
          <a:extLst>
            <a:ext uri="{FF2B5EF4-FFF2-40B4-BE49-F238E27FC236}">
              <a16:creationId xmlns:a16="http://schemas.microsoft.com/office/drawing/2014/main" id="{00000000-0008-0000-0800-000061000000}"/>
            </a:ext>
          </a:extLst>
        </xdr:cNvPr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98" name="Straight Connector 97">
          <a:extLst>
            <a:ext uri="{FF2B5EF4-FFF2-40B4-BE49-F238E27FC236}">
              <a16:creationId xmlns:a16="http://schemas.microsoft.com/office/drawing/2014/main" id="{00000000-0008-0000-0800-000062000000}"/>
            </a:ext>
          </a:extLst>
        </xdr:cNvPr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99" name="Straight Connector 98">
          <a:extLst>
            <a:ext uri="{FF2B5EF4-FFF2-40B4-BE49-F238E27FC236}">
              <a16:creationId xmlns:a16="http://schemas.microsoft.com/office/drawing/2014/main" id="{00000000-0008-0000-0800-000063000000}"/>
            </a:ext>
          </a:extLst>
        </xdr:cNvPr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00" name="Straight Connector 99">
          <a:extLst>
            <a:ext uri="{FF2B5EF4-FFF2-40B4-BE49-F238E27FC236}">
              <a16:creationId xmlns:a16="http://schemas.microsoft.com/office/drawing/2014/main" id="{00000000-0008-0000-0800-000064000000}"/>
            </a:ext>
          </a:extLst>
        </xdr:cNvPr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1" name="Straight Connector 100">
          <a:extLst>
            <a:ext uri="{FF2B5EF4-FFF2-40B4-BE49-F238E27FC236}">
              <a16:creationId xmlns:a16="http://schemas.microsoft.com/office/drawing/2014/main" id="{00000000-0008-0000-0800-000065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2" name="Straight Connector 101">
          <a:extLst>
            <a:ext uri="{FF2B5EF4-FFF2-40B4-BE49-F238E27FC236}">
              <a16:creationId xmlns:a16="http://schemas.microsoft.com/office/drawing/2014/main" id="{00000000-0008-0000-0800-000066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3" name="Straight Connector 102">
          <a:extLst>
            <a:ext uri="{FF2B5EF4-FFF2-40B4-BE49-F238E27FC236}">
              <a16:creationId xmlns:a16="http://schemas.microsoft.com/office/drawing/2014/main" id="{00000000-0008-0000-0800-000067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4" name="Straight Connector 103">
          <a:extLst>
            <a:ext uri="{FF2B5EF4-FFF2-40B4-BE49-F238E27FC236}">
              <a16:creationId xmlns:a16="http://schemas.microsoft.com/office/drawing/2014/main" id="{00000000-0008-0000-0800-000068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05" name="Straight Connector 104">
          <a:extLst>
            <a:ext uri="{FF2B5EF4-FFF2-40B4-BE49-F238E27FC236}">
              <a16:creationId xmlns:a16="http://schemas.microsoft.com/office/drawing/2014/main" id="{00000000-0008-0000-0800-000069000000}"/>
            </a:ext>
          </a:extLst>
        </xdr:cNvPr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6" name="Straight Connector 105">
          <a:extLst>
            <a:ext uri="{FF2B5EF4-FFF2-40B4-BE49-F238E27FC236}">
              <a16:creationId xmlns:a16="http://schemas.microsoft.com/office/drawing/2014/main" id="{00000000-0008-0000-0800-00006A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7" name="Straight Connector 106">
          <a:extLst>
            <a:ext uri="{FF2B5EF4-FFF2-40B4-BE49-F238E27FC236}">
              <a16:creationId xmlns:a16="http://schemas.microsoft.com/office/drawing/2014/main" id="{00000000-0008-0000-0800-00006B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8" name="Straight Connector 107">
          <a:extLst>
            <a:ext uri="{FF2B5EF4-FFF2-40B4-BE49-F238E27FC236}">
              <a16:creationId xmlns:a16="http://schemas.microsoft.com/office/drawing/2014/main" id="{00000000-0008-0000-0800-00006C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9" name="Straight Connector 108">
          <a:extLst>
            <a:ext uri="{FF2B5EF4-FFF2-40B4-BE49-F238E27FC236}">
              <a16:creationId xmlns:a16="http://schemas.microsoft.com/office/drawing/2014/main" id="{00000000-0008-0000-0800-00006D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0" name="Straight Connector 109">
          <a:extLst>
            <a:ext uri="{FF2B5EF4-FFF2-40B4-BE49-F238E27FC236}">
              <a16:creationId xmlns:a16="http://schemas.microsoft.com/office/drawing/2014/main" id="{00000000-0008-0000-0800-00006E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1" name="Straight Connector 110">
          <a:extLst>
            <a:ext uri="{FF2B5EF4-FFF2-40B4-BE49-F238E27FC236}">
              <a16:creationId xmlns:a16="http://schemas.microsoft.com/office/drawing/2014/main" id="{00000000-0008-0000-0800-00006F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2" name="Straight Connector 111">
          <a:extLst>
            <a:ext uri="{FF2B5EF4-FFF2-40B4-BE49-F238E27FC236}">
              <a16:creationId xmlns:a16="http://schemas.microsoft.com/office/drawing/2014/main" id="{00000000-0008-0000-0800-000070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3" name="Straight Connector 112">
          <a:extLst>
            <a:ext uri="{FF2B5EF4-FFF2-40B4-BE49-F238E27FC236}">
              <a16:creationId xmlns:a16="http://schemas.microsoft.com/office/drawing/2014/main" id="{00000000-0008-0000-0800-000071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4" name="Straight Connector 113">
          <a:extLst>
            <a:ext uri="{FF2B5EF4-FFF2-40B4-BE49-F238E27FC236}">
              <a16:creationId xmlns:a16="http://schemas.microsoft.com/office/drawing/2014/main" id="{00000000-0008-0000-0800-000072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5" name="Straight Connector 114">
          <a:extLst>
            <a:ext uri="{FF2B5EF4-FFF2-40B4-BE49-F238E27FC236}">
              <a16:creationId xmlns:a16="http://schemas.microsoft.com/office/drawing/2014/main" id="{00000000-0008-0000-0800-000073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6" name="Straight Connector 115">
          <a:extLst>
            <a:ext uri="{FF2B5EF4-FFF2-40B4-BE49-F238E27FC236}">
              <a16:creationId xmlns:a16="http://schemas.microsoft.com/office/drawing/2014/main" id="{00000000-0008-0000-0800-000074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7" name="Straight Connector 116">
          <a:extLst>
            <a:ext uri="{FF2B5EF4-FFF2-40B4-BE49-F238E27FC236}">
              <a16:creationId xmlns:a16="http://schemas.microsoft.com/office/drawing/2014/main" id="{00000000-0008-0000-0800-000075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8" name="Straight Connector 117">
          <a:extLst>
            <a:ext uri="{FF2B5EF4-FFF2-40B4-BE49-F238E27FC236}">
              <a16:creationId xmlns:a16="http://schemas.microsoft.com/office/drawing/2014/main" id="{00000000-0008-0000-0800-000076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9" name="Straight Connector 118">
          <a:extLst>
            <a:ext uri="{FF2B5EF4-FFF2-40B4-BE49-F238E27FC236}">
              <a16:creationId xmlns:a16="http://schemas.microsoft.com/office/drawing/2014/main" id="{00000000-0008-0000-0800-000077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0" name="Straight Connector 119">
          <a:extLst>
            <a:ext uri="{FF2B5EF4-FFF2-40B4-BE49-F238E27FC236}">
              <a16:creationId xmlns:a16="http://schemas.microsoft.com/office/drawing/2014/main" id="{00000000-0008-0000-0800-000078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1" name="Straight Connector 120">
          <a:extLst>
            <a:ext uri="{FF2B5EF4-FFF2-40B4-BE49-F238E27FC236}">
              <a16:creationId xmlns:a16="http://schemas.microsoft.com/office/drawing/2014/main" id="{00000000-0008-0000-0800-000079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2" name="Straight Connector 121">
          <a:extLst>
            <a:ext uri="{FF2B5EF4-FFF2-40B4-BE49-F238E27FC236}">
              <a16:creationId xmlns:a16="http://schemas.microsoft.com/office/drawing/2014/main" id="{00000000-0008-0000-0800-00007A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3" name="Straight Connector 122">
          <a:extLst>
            <a:ext uri="{FF2B5EF4-FFF2-40B4-BE49-F238E27FC236}">
              <a16:creationId xmlns:a16="http://schemas.microsoft.com/office/drawing/2014/main" id="{00000000-0008-0000-0800-00007B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4" name="Straight Connector 123">
          <a:extLst>
            <a:ext uri="{FF2B5EF4-FFF2-40B4-BE49-F238E27FC236}">
              <a16:creationId xmlns:a16="http://schemas.microsoft.com/office/drawing/2014/main" id="{00000000-0008-0000-0800-00007C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5" name="Straight Connector 124">
          <a:extLst>
            <a:ext uri="{FF2B5EF4-FFF2-40B4-BE49-F238E27FC236}">
              <a16:creationId xmlns:a16="http://schemas.microsoft.com/office/drawing/2014/main" id="{00000000-0008-0000-0800-00007D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6" name="Straight Connector 125">
          <a:extLst>
            <a:ext uri="{FF2B5EF4-FFF2-40B4-BE49-F238E27FC236}">
              <a16:creationId xmlns:a16="http://schemas.microsoft.com/office/drawing/2014/main" id="{00000000-0008-0000-0800-00007E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7" name="Straight Connector 126">
          <a:extLst>
            <a:ext uri="{FF2B5EF4-FFF2-40B4-BE49-F238E27FC236}">
              <a16:creationId xmlns:a16="http://schemas.microsoft.com/office/drawing/2014/main" id="{00000000-0008-0000-0800-00007F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8" name="Straight Connector 127">
          <a:extLst>
            <a:ext uri="{FF2B5EF4-FFF2-40B4-BE49-F238E27FC236}">
              <a16:creationId xmlns:a16="http://schemas.microsoft.com/office/drawing/2014/main" id="{00000000-0008-0000-0800-000080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9" name="Straight Connector 128">
          <a:extLst>
            <a:ext uri="{FF2B5EF4-FFF2-40B4-BE49-F238E27FC236}">
              <a16:creationId xmlns:a16="http://schemas.microsoft.com/office/drawing/2014/main" id="{00000000-0008-0000-0800-000081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0" name="Straight Connector 129">
          <a:extLst>
            <a:ext uri="{FF2B5EF4-FFF2-40B4-BE49-F238E27FC236}">
              <a16:creationId xmlns:a16="http://schemas.microsoft.com/office/drawing/2014/main" id="{00000000-0008-0000-0800-000082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31" name="Straight Connector 130">
          <a:extLst>
            <a:ext uri="{FF2B5EF4-FFF2-40B4-BE49-F238E27FC236}">
              <a16:creationId xmlns:a16="http://schemas.microsoft.com/office/drawing/2014/main" id="{00000000-0008-0000-0800-000083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32" name="Straight Connector 131">
          <a:extLst>
            <a:ext uri="{FF2B5EF4-FFF2-40B4-BE49-F238E27FC236}">
              <a16:creationId xmlns:a16="http://schemas.microsoft.com/office/drawing/2014/main" id="{00000000-0008-0000-0800-000084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33" name="Straight Connector 132">
          <a:extLst>
            <a:ext uri="{FF2B5EF4-FFF2-40B4-BE49-F238E27FC236}">
              <a16:creationId xmlns:a16="http://schemas.microsoft.com/office/drawing/2014/main" id="{00000000-0008-0000-0800-000085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34" name="Straight Connector 133">
          <a:extLst>
            <a:ext uri="{FF2B5EF4-FFF2-40B4-BE49-F238E27FC236}">
              <a16:creationId xmlns:a16="http://schemas.microsoft.com/office/drawing/2014/main" id="{00000000-0008-0000-0800-000086000000}"/>
            </a:ext>
          </a:extLst>
        </xdr:cNvPr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35" name="Straight Connector 134">
          <a:extLst>
            <a:ext uri="{FF2B5EF4-FFF2-40B4-BE49-F238E27FC236}">
              <a16:creationId xmlns:a16="http://schemas.microsoft.com/office/drawing/2014/main" id="{00000000-0008-0000-0800-000087000000}"/>
            </a:ext>
          </a:extLst>
        </xdr:cNvPr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36" name="Straight Connector 135">
          <a:extLst>
            <a:ext uri="{FF2B5EF4-FFF2-40B4-BE49-F238E27FC236}">
              <a16:creationId xmlns:a16="http://schemas.microsoft.com/office/drawing/2014/main" id="{00000000-0008-0000-0800-000088000000}"/>
            </a:ext>
          </a:extLst>
        </xdr:cNvPr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37" name="Straight Connector 136">
          <a:extLst>
            <a:ext uri="{FF2B5EF4-FFF2-40B4-BE49-F238E27FC236}">
              <a16:creationId xmlns:a16="http://schemas.microsoft.com/office/drawing/2014/main" id="{00000000-0008-0000-0800-000089000000}"/>
            </a:ext>
          </a:extLst>
        </xdr:cNvPr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38" name="Straight Connector 137">
          <a:extLst>
            <a:ext uri="{FF2B5EF4-FFF2-40B4-BE49-F238E27FC236}">
              <a16:creationId xmlns:a16="http://schemas.microsoft.com/office/drawing/2014/main" id="{00000000-0008-0000-0800-00008A000000}"/>
            </a:ext>
          </a:extLst>
        </xdr:cNvPr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39" name="Straight Connector 138">
          <a:extLst>
            <a:ext uri="{FF2B5EF4-FFF2-40B4-BE49-F238E27FC236}">
              <a16:creationId xmlns:a16="http://schemas.microsoft.com/office/drawing/2014/main" id="{00000000-0008-0000-0800-00008B000000}"/>
            </a:ext>
          </a:extLst>
        </xdr:cNvPr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40" name="Straight Connector 139">
          <a:extLst>
            <a:ext uri="{FF2B5EF4-FFF2-40B4-BE49-F238E27FC236}">
              <a16:creationId xmlns:a16="http://schemas.microsoft.com/office/drawing/2014/main" id="{00000000-0008-0000-0800-00008C000000}"/>
            </a:ext>
          </a:extLst>
        </xdr:cNvPr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41" name="Straight Connector 140">
          <a:extLst>
            <a:ext uri="{FF2B5EF4-FFF2-40B4-BE49-F238E27FC236}">
              <a16:creationId xmlns:a16="http://schemas.microsoft.com/office/drawing/2014/main" id="{00000000-0008-0000-0800-00008D000000}"/>
            </a:ext>
          </a:extLst>
        </xdr:cNvPr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42" name="Straight Connector 141">
          <a:extLst>
            <a:ext uri="{FF2B5EF4-FFF2-40B4-BE49-F238E27FC236}">
              <a16:creationId xmlns:a16="http://schemas.microsoft.com/office/drawing/2014/main" id="{00000000-0008-0000-0800-00008E000000}"/>
            </a:ext>
          </a:extLst>
        </xdr:cNvPr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43" name="Straight Connector 142">
          <a:extLst>
            <a:ext uri="{FF2B5EF4-FFF2-40B4-BE49-F238E27FC236}">
              <a16:creationId xmlns:a16="http://schemas.microsoft.com/office/drawing/2014/main" id="{00000000-0008-0000-0800-00008F000000}"/>
            </a:ext>
          </a:extLst>
        </xdr:cNvPr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44" name="Straight Connector 143">
          <a:extLst>
            <a:ext uri="{FF2B5EF4-FFF2-40B4-BE49-F238E27FC236}">
              <a16:creationId xmlns:a16="http://schemas.microsoft.com/office/drawing/2014/main" id="{00000000-0008-0000-0800-000090000000}"/>
            </a:ext>
          </a:extLst>
        </xdr:cNvPr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5" name="Straight Connector 144">
          <a:extLst>
            <a:ext uri="{FF2B5EF4-FFF2-40B4-BE49-F238E27FC236}">
              <a16:creationId xmlns:a16="http://schemas.microsoft.com/office/drawing/2014/main" id="{00000000-0008-0000-0800-000091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6" name="Straight Connector 145">
          <a:extLst>
            <a:ext uri="{FF2B5EF4-FFF2-40B4-BE49-F238E27FC236}">
              <a16:creationId xmlns:a16="http://schemas.microsoft.com/office/drawing/2014/main" id="{00000000-0008-0000-0800-000092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7" name="Straight Connector 146">
          <a:extLst>
            <a:ext uri="{FF2B5EF4-FFF2-40B4-BE49-F238E27FC236}">
              <a16:creationId xmlns:a16="http://schemas.microsoft.com/office/drawing/2014/main" id="{00000000-0008-0000-0800-000093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8" name="Straight Connector 147">
          <a:extLst>
            <a:ext uri="{FF2B5EF4-FFF2-40B4-BE49-F238E27FC236}">
              <a16:creationId xmlns:a16="http://schemas.microsoft.com/office/drawing/2014/main" id="{00000000-0008-0000-0800-000094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49" name="Straight Connector 148">
          <a:extLst>
            <a:ext uri="{FF2B5EF4-FFF2-40B4-BE49-F238E27FC236}">
              <a16:creationId xmlns:a16="http://schemas.microsoft.com/office/drawing/2014/main" id="{00000000-0008-0000-0800-000095000000}"/>
            </a:ext>
          </a:extLst>
        </xdr:cNvPr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0" name="Straight Connector 149">
          <a:extLst>
            <a:ext uri="{FF2B5EF4-FFF2-40B4-BE49-F238E27FC236}">
              <a16:creationId xmlns:a16="http://schemas.microsoft.com/office/drawing/2014/main" id="{00000000-0008-0000-0800-000096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1" name="Straight Connector 150">
          <a:extLst>
            <a:ext uri="{FF2B5EF4-FFF2-40B4-BE49-F238E27FC236}">
              <a16:creationId xmlns:a16="http://schemas.microsoft.com/office/drawing/2014/main" id="{00000000-0008-0000-0800-000097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2" name="Straight Connector 151">
          <a:extLst>
            <a:ext uri="{FF2B5EF4-FFF2-40B4-BE49-F238E27FC236}">
              <a16:creationId xmlns:a16="http://schemas.microsoft.com/office/drawing/2014/main" id="{00000000-0008-0000-0800-000098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3" name="Straight Connector 152">
          <a:extLst>
            <a:ext uri="{FF2B5EF4-FFF2-40B4-BE49-F238E27FC236}">
              <a16:creationId xmlns:a16="http://schemas.microsoft.com/office/drawing/2014/main" id="{00000000-0008-0000-0800-000099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4" name="Straight Connector 153">
          <a:extLst>
            <a:ext uri="{FF2B5EF4-FFF2-40B4-BE49-F238E27FC236}">
              <a16:creationId xmlns:a16="http://schemas.microsoft.com/office/drawing/2014/main" id="{00000000-0008-0000-0800-00009A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5" name="Straight Connector 154">
          <a:extLst>
            <a:ext uri="{FF2B5EF4-FFF2-40B4-BE49-F238E27FC236}">
              <a16:creationId xmlns:a16="http://schemas.microsoft.com/office/drawing/2014/main" id="{00000000-0008-0000-0800-00009B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6" name="Straight Connector 155">
          <a:extLst>
            <a:ext uri="{FF2B5EF4-FFF2-40B4-BE49-F238E27FC236}">
              <a16:creationId xmlns:a16="http://schemas.microsoft.com/office/drawing/2014/main" id="{00000000-0008-0000-0800-00009C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7" name="Straight Connector 156">
          <a:extLst>
            <a:ext uri="{FF2B5EF4-FFF2-40B4-BE49-F238E27FC236}">
              <a16:creationId xmlns:a16="http://schemas.microsoft.com/office/drawing/2014/main" id="{00000000-0008-0000-0800-00009D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58" name="Straight Connector 157">
          <a:extLst>
            <a:ext uri="{FF2B5EF4-FFF2-40B4-BE49-F238E27FC236}">
              <a16:creationId xmlns:a16="http://schemas.microsoft.com/office/drawing/2014/main" id="{00000000-0008-0000-0800-00009E000000}"/>
            </a:ext>
          </a:extLst>
        </xdr:cNvPr>
        <xdr:cNvCxnSpPr/>
      </xdr:nvCxnSpPr>
      <xdr:spPr>
        <a:xfrm>
          <a:off x="5591175" y="552450"/>
          <a:ext cx="399184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59" name="Straight Connector 158">
          <a:extLst>
            <a:ext uri="{FF2B5EF4-FFF2-40B4-BE49-F238E27FC236}">
              <a16:creationId xmlns:a16="http://schemas.microsoft.com/office/drawing/2014/main" id="{00000000-0008-0000-0800-00009F000000}"/>
            </a:ext>
          </a:extLst>
        </xdr:cNvPr>
        <xdr:cNvCxnSpPr/>
      </xdr:nvCxnSpPr>
      <xdr:spPr>
        <a:xfrm>
          <a:off x="5600699" y="857251"/>
          <a:ext cx="40957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60" name="Straight Connector 159">
          <a:extLst>
            <a:ext uri="{FF2B5EF4-FFF2-40B4-BE49-F238E27FC236}">
              <a16:creationId xmlns:a16="http://schemas.microsoft.com/office/drawing/2014/main" id="{00000000-0008-0000-0800-0000A0000000}"/>
            </a:ext>
          </a:extLst>
        </xdr:cNvPr>
        <xdr:cNvCxnSpPr/>
      </xdr:nvCxnSpPr>
      <xdr:spPr>
        <a:xfrm>
          <a:off x="5608494" y="1170709"/>
          <a:ext cx="38273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61" name="Straight Connector 160">
          <a:extLst>
            <a:ext uri="{FF2B5EF4-FFF2-40B4-BE49-F238E27FC236}">
              <a16:creationId xmlns:a16="http://schemas.microsoft.com/office/drawing/2014/main" id="{00000000-0008-0000-0800-0000A1000000}"/>
            </a:ext>
          </a:extLst>
        </xdr:cNvPr>
        <xdr:cNvCxnSpPr/>
      </xdr:nvCxnSpPr>
      <xdr:spPr>
        <a:xfrm>
          <a:off x="5599835" y="1466852"/>
          <a:ext cx="40005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62" name="Straight Connector 161">
          <a:extLst>
            <a:ext uri="{FF2B5EF4-FFF2-40B4-BE49-F238E27FC236}">
              <a16:creationId xmlns:a16="http://schemas.microsoft.com/office/drawing/2014/main" id="{00000000-0008-0000-0800-0000A2000000}"/>
            </a:ext>
          </a:extLst>
        </xdr:cNvPr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63" name="Straight Connector 162">
          <a:extLst>
            <a:ext uri="{FF2B5EF4-FFF2-40B4-BE49-F238E27FC236}">
              <a16:creationId xmlns:a16="http://schemas.microsoft.com/office/drawing/2014/main" id="{00000000-0008-0000-0800-0000A3000000}"/>
            </a:ext>
          </a:extLst>
        </xdr:cNvPr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64" name="Straight Connector 163">
          <a:extLst>
            <a:ext uri="{FF2B5EF4-FFF2-40B4-BE49-F238E27FC236}">
              <a16:creationId xmlns:a16="http://schemas.microsoft.com/office/drawing/2014/main" id="{00000000-0008-0000-0800-0000A4000000}"/>
            </a:ext>
          </a:extLst>
        </xdr:cNvPr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65" name="Straight Connector 164">
          <a:extLst>
            <a:ext uri="{FF2B5EF4-FFF2-40B4-BE49-F238E27FC236}">
              <a16:creationId xmlns:a16="http://schemas.microsoft.com/office/drawing/2014/main" id="{00000000-0008-0000-0800-0000A5000000}"/>
            </a:ext>
          </a:extLst>
        </xdr:cNvPr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66" name="Straight Connector 165">
          <a:extLst>
            <a:ext uri="{FF2B5EF4-FFF2-40B4-BE49-F238E27FC236}">
              <a16:creationId xmlns:a16="http://schemas.microsoft.com/office/drawing/2014/main" id="{00000000-0008-0000-0800-0000A6000000}"/>
            </a:ext>
          </a:extLst>
        </xdr:cNvPr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67" name="Straight Connector 166">
          <a:extLst>
            <a:ext uri="{FF2B5EF4-FFF2-40B4-BE49-F238E27FC236}">
              <a16:creationId xmlns:a16="http://schemas.microsoft.com/office/drawing/2014/main" id="{00000000-0008-0000-0800-0000A7000000}"/>
            </a:ext>
          </a:extLst>
        </xdr:cNvPr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68" name="Straight Connector 167">
          <a:extLst>
            <a:ext uri="{FF2B5EF4-FFF2-40B4-BE49-F238E27FC236}">
              <a16:creationId xmlns:a16="http://schemas.microsoft.com/office/drawing/2014/main" id="{00000000-0008-0000-0800-0000A8000000}"/>
            </a:ext>
          </a:extLst>
        </xdr:cNvPr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69" name="Straight Connector 168">
          <a:extLst>
            <a:ext uri="{FF2B5EF4-FFF2-40B4-BE49-F238E27FC236}">
              <a16:creationId xmlns:a16="http://schemas.microsoft.com/office/drawing/2014/main" id="{00000000-0008-0000-0800-0000A9000000}"/>
            </a:ext>
          </a:extLst>
        </xdr:cNvPr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70" name="Straight Connector 169">
          <a:extLst>
            <a:ext uri="{FF2B5EF4-FFF2-40B4-BE49-F238E27FC236}">
              <a16:creationId xmlns:a16="http://schemas.microsoft.com/office/drawing/2014/main" id="{00000000-0008-0000-0800-0000AA000000}"/>
            </a:ext>
          </a:extLst>
        </xdr:cNvPr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71" name="Straight Connector 170">
          <a:extLst>
            <a:ext uri="{FF2B5EF4-FFF2-40B4-BE49-F238E27FC236}">
              <a16:creationId xmlns:a16="http://schemas.microsoft.com/office/drawing/2014/main" id="{00000000-0008-0000-0800-0000AB000000}"/>
            </a:ext>
          </a:extLst>
        </xdr:cNvPr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72" name="Straight Connector 171">
          <a:extLst>
            <a:ext uri="{FF2B5EF4-FFF2-40B4-BE49-F238E27FC236}">
              <a16:creationId xmlns:a16="http://schemas.microsoft.com/office/drawing/2014/main" id="{00000000-0008-0000-0800-0000AC000000}"/>
            </a:ext>
          </a:extLst>
        </xdr:cNvPr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3" name="Straight Connector 172">
          <a:extLst>
            <a:ext uri="{FF2B5EF4-FFF2-40B4-BE49-F238E27FC236}">
              <a16:creationId xmlns:a16="http://schemas.microsoft.com/office/drawing/2014/main" id="{00000000-0008-0000-0800-0000AD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4" name="Straight Connector 173">
          <a:extLst>
            <a:ext uri="{FF2B5EF4-FFF2-40B4-BE49-F238E27FC236}">
              <a16:creationId xmlns:a16="http://schemas.microsoft.com/office/drawing/2014/main" id="{00000000-0008-0000-0800-0000AE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75" name="Straight Connector 174">
          <a:extLst>
            <a:ext uri="{FF2B5EF4-FFF2-40B4-BE49-F238E27FC236}">
              <a16:creationId xmlns:a16="http://schemas.microsoft.com/office/drawing/2014/main" id="{00000000-0008-0000-0800-0000AF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76" name="Straight Connector 175">
          <a:extLst>
            <a:ext uri="{FF2B5EF4-FFF2-40B4-BE49-F238E27FC236}">
              <a16:creationId xmlns:a16="http://schemas.microsoft.com/office/drawing/2014/main" id="{00000000-0008-0000-0800-0000B0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7" name="Straight Connector 176">
          <a:extLst>
            <a:ext uri="{FF2B5EF4-FFF2-40B4-BE49-F238E27FC236}">
              <a16:creationId xmlns:a16="http://schemas.microsoft.com/office/drawing/2014/main" id="{00000000-0008-0000-0800-0000B1000000}"/>
            </a:ext>
          </a:extLst>
        </xdr:cNvPr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8" name="Straight Connector 177">
          <a:extLst>
            <a:ext uri="{FF2B5EF4-FFF2-40B4-BE49-F238E27FC236}">
              <a16:creationId xmlns:a16="http://schemas.microsoft.com/office/drawing/2014/main" id="{00000000-0008-0000-0800-0000B2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9" name="Straight Connector 178">
          <a:extLst>
            <a:ext uri="{FF2B5EF4-FFF2-40B4-BE49-F238E27FC236}">
              <a16:creationId xmlns:a16="http://schemas.microsoft.com/office/drawing/2014/main" id="{00000000-0008-0000-0800-0000B3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0" name="Straight Connector 179">
          <a:extLst>
            <a:ext uri="{FF2B5EF4-FFF2-40B4-BE49-F238E27FC236}">
              <a16:creationId xmlns:a16="http://schemas.microsoft.com/office/drawing/2014/main" id="{00000000-0008-0000-0800-0000B4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1" name="Straight Connector 180">
          <a:extLst>
            <a:ext uri="{FF2B5EF4-FFF2-40B4-BE49-F238E27FC236}">
              <a16:creationId xmlns:a16="http://schemas.microsoft.com/office/drawing/2014/main" id="{00000000-0008-0000-0800-0000B5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2" name="Straight Connector 181">
          <a:extLst>
            <a:ext uri="{FF2B5EF4-FFF2-40B4-BE49-F238E27FC236}">
              <a16:creationId xmlns:a16="http://schemas.microsoft.com/office/drawing/2014/main" id="{00000000-0008-0000-0800-0000B6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3" name="Straight Connector 182">
          <a:extLst>
            <a:ext uri="{FF2B5EF4-FFF2-40B4-BE49-F238E27FC236}">
              <a16:creationId xmlns:a16="http://schemas.microsoft.com/office/drawing/2014/main" id="{00000000-0008-0000-0800-0000B7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4" name="Straight Connector 183">
          <a:extLst>
            <a:ext uri="{FF2B5EF4-FFF2-40B4-BE49-F238E27FC236}">
              <a16:creationId xmlns:a16="http://schemas.microsoft.com/office/drawing/2014/main" id="{00000000-0008-0000-0800-0000B8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5" name="Straight Connector 184">
          <a:extLst>
            <a:ext uri="{FF2B5EF4-FFF2-40B4-BE49-F238E27FC236}">
              <a16:creationId xmlns:a16="http://schemas.microsoft.com/office/drawing/2014/main" id="{00000000-0008-0000-0800-0000B9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86" name="Straight Connector 185">
          <a:extLst>
            <a:ext uri="{FF2B5EF4-FFF2-40B4-BE49-F238E27FC236}">
              <a16:creationId xmlns:a16="http://schemas.microsoft.com/office/drawing/2014/main" id="{00000000-0008-0000-0800-0000BA000000}"/>
            </a:ext>
          </a:extLst>
        </xdr:cNvPr>
        <xdr:cNvCxnSpPr/>
      </xdr:nvCxnSpPr>
      <xdr:spPr>
        <a:xfrm>
          <a:off x="5591175" y="552450"/>
          <a:ext cx="399184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87" name="Straight Connector 186">
          <a:extLst>
            <a:ext uri="{FF2B5EF4-FFF2-40B4-BE49-F238E27FC236}">
              <a16:creationId xmlns:a16="http://schemas.microsoft.com/office/drawing/2014/main" id="{00000000-0008-0000-0800-0000BB000000}"/>
            </a:ext>
          </a:extLst>
        </xdr:cNvPr>
        <xdr:cNvCxnSpPr/>
      </xdr:nvCxnSpPr>
      <xdr:spPr>
        <a:xfrm>
          <a:off x="5600699" y="857251"/>
          <a:ext cx="40957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88" name="Straight Connector 187">
          <a:extLst>
            <a:ext uri="{FF2B5EF4-FFF2-40B4-BE49-F238E27FC236}">
              <a16:creationId xmlns:a16="http://schemas.microsoft.com/office/drawing/2014/main" id="{00000000-0008-0000-0800-0000BC000000}"/>
            </a:ext>
          </a:extLst>
        </xdr:cNvPr>
        <xdr:cNvCxnSpPr/>
      </xdr:nvCxnSpPr>
      <xdr:spPr>
        <a:xfrm>
          <a:off x="5608494" y="1170709"/>
          <a:ext cx="38273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89" name="Straight Connector 188">
          <a:extLst>
            <a:ext uri="{FF2B5EF4-FFF2-40B4-BE49-F238E27FC236}">
              <a16:creationId xmlns:a16="http://schemas.microsoft.com/office/drawing/2014/main" id="{00000000-0008-0000-0800-0000BD000000}"/>
            </a:ext>
          </a:extLst>
        </xdr:cNvPr>
        <xdr:cNvCxnSpPr/>
      </xdr:nvCxnSpPr>
      <xdr:spPr>
        <a:xfrm>
          <a:off x="5599835" y="1466852"/>
          <a:ext cx="40005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90" name="Straight Connector 189">
          <a:extLst>
            <a:ext uri="{FF2B5EF4-FFF2-40B4-BE49-F238E27FC236}">
              <a16:creationId xmlns:a16="http://schemas.microsoft.com/office/drawing/2014/main" id="{00000000-0008-0000-0800-0000BE000000}"/>
            </a:ext>
          </a:extLst>
        </xdr:cNvPr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91" name="Straight Connector 190">
          <a:extLst>
            <a:ext uri="{FF2B5EF4-FFF2-40B4-BE49-F238E27FC236}">
              <a16:creationId xmlns:a16="http://schemas.microsoft.com/office/drawing/2014/main" id="{00000000-0008-0000-0800-0000BF000000}"/>
            </a:ext>
          </a:extLst>
        </xdr:cNvPr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92" name="Straight Connector 191">
          <a:extLst>
            <a:ext uri="{FF2B5EF4-FFF2-40B4-BE49-F238E27FC236}">
              <a16:creationId xmlns:a16="http://schemas.microsoft.com/office/drawing/2014/main" id="{00000000-0008-0000-0800-0000C0000000}"/>
            </a:ext>
          </a:extLst>
        </xdr:cNvPr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93" name="Straight Connector 192">
          <a:extLst>
            <a:ext uri="{FF2B5EF4-FFF2-40B4-BE49-F238E27FC236}">
              <a16:creationId xmlns:a16="http://schemas.microsoft.com/office/drawing/2014/main" id="{00000000-0008-0000-0800-0000C1000000}"/>
            </a:ext>
          </a:extLst>
        </xdr:cNvPr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94" name="Straight Connector 193">
          <a:extLst>
            <a:ext uri="{FF2B5EF4-FFF2-40B4-BE49-F238E27FC236}">
              <a16:creationId xmlns:a16="http://schemas.microsoft.com/office/drawing/2014/main" id="{00000000-0008-0000-0800-0000C2000000}"/>
            </a:ext>
          </a:extLst>
        </xdr:cNvPr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95" name="Straight Connector 194">
          <a:extLst>
            <a:ext uri="{FF2B5EF4-FFF2-40B4-BE49-F238E27FC236}">
              <a16:creationId xmlns:a16="http://schemas.microsoft.com/office/drawing/2014/main" id="{00000000-0008-0000-0800-0000C3000000}"/>
            </a:ext>
          </a:extLst>
        </xdr:cNvPr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96" name="Straight Connector 195">
          <a:extLst>
            <a:ext uri="{FF2B5EF4-FFF2-40B4-BE49-F238E27FC236}">
              <a16:creationId xmlns:a16="http://schemas.microsoft.com/office/drawing/2014/main" id="{00000000-0008-0000-0800-0000C4000000}"/>
            </a:ext>
          </a:extLst>
        </xdr:cNvPr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97" name="Straight Connector 196">
          <a:extLst>
            <a:ext uri="{FF2B5EF4-FFF2-40B4-BE49-F238E27FC236}">
              <a16:creationId xmlns:a16="http://schemas.microsoft.com/office/drawing/2014/main" id="{00000000-0008-0000-0800-0000C5000000}"/>
            </a:ext>
          </a:extLst>
        </xdr:cNvPr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98" name="Straight Connector 197">
          <a:extLst>
            <a:ext uri="{FF2B5EF4-FFF2-40B4-BE49-F238E27FC236}">
              <a16:creationId xmlns:a16="http://schemas.microsoft.com/office/drawing/2014/main" id="{00000000-0008-0000-0800-0000C6000000}"/>
            </a:ext>
          </a:extLst>
        </xdr:cNvPr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99" name="Straight Connector 198">
          <a:extLst>
            <a:ext uri="{FF2B5EF4-FFF2-40B4-BE49-F238E27FC236}">
              <a16:creationId xmlns:a16="http://schemas.microsoft.com/office/drawing/2014/main" id="{00000000-0008-0000-0800-0000C7000000}"/>
            </a:ext>
          </a:extLst>
        </xdr:cNvPr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00" name="Straight Connector 199">
          <a:extLst>
            <a:ext uri="{FF2B5EF4-FFF2-40B4-BE49-F238E27FC236}">
              <a16:creationId xmlns:a16="http://schemas.microsoft.com/office/drawing/2014/main" id="{00000000-0008-0000-0800-0000C8000000}"/>
            </a:ext>
          </a:extLst>
        </xdr:cNvPr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01" name="Straight Connector 200">
          <a:extLst>
            <a:ext uri="{FF2B5EF4-FFF2-40B4-BE49-F238E27FC236}">
              <a16:creationId xmlns:a16="http://schemas.microsoft.com/office/drawing/2014/main" id="{00000000-0008-0000-0800-0000C9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2" name="Straight Connector 201">
          <a:extLst>
            <a:ext uri="{FF2B5EF4-FFF2-40B4-BE49-F238E27FC236}">
              <a16:creationId xmlns:a16="http://schemas.microsoft.com/office/drawing/2014/main" id="{00000000-0008-0000-0800-0000CA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3" name="Straight Connector 202">
          <a:extLst>
            <a:ext uri="{FF2B5EF4-FFF2-40B4-BE49-F238E27FC236}">
              <a16:creationId xmlns:a16="http://schemas.microsoft.com/office/drawing/2014/main" id="{00000000-0008-0000-0800-0000CB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4" name="Straight Connector 203">
          <a:extLst>
            <a:ext uri="{FF2B5EF4-FFF2-40B4-BE49-F238E27FC236}">
              <a16:creationId xmlns:a16="http://schemas.microsoft.com/office/drawing/2014/main" id="{00000000-0008-0000-0800-0000CC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05" name="Straight Connector 204">
          <a:extLst>
            <a:ext uri="{FF2B5EF4-FFF2-40B4-BE49-F238E27FC236}">
              <a16:creationId xmlns:a16="http://schemas.microsoft.com/office/drawing/2014/main" id="{00000000-0008-0000-0800-0000CD000000}"/>
            </a:ext>
          </a:extLst>
        </xdr:cNvPr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06" name="Straight Connector 205">
          <a:extLst>
            <a:ext uri="{FF2B5EF4-FFF2-40B4-BE49-F238E27FC236}">
              <a16:creationId xmlns:a16="http://schemas.microsoft.com/office/drawing/2014/main" id="{00000000-0008-0000-0800-0000CE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7" name="Straight Connector 206">
          <a:extLst>
            <a:ext uri="{FF2B5EF4-FFF2-40B4-BE49-F238E27FC236}">
              <a16:creationId xmlns:a16="http://schemas.microsoft.com/office/drawing/2014/main" id="{00000000-0008-0000-0800-0000CF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8" name="Straight Connector 207">
          <a:extLst>
            <a:ext uri="{FF2B5EF4-FFF2-40B4-BE49-F238E27FC236}">
              <a16:creationId xmlns:a16="http://schemas.microsoft.com/office/drawing/2014/main" id="{00000000-0008-0000-0800-0000D0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9" name="Straight Connector 208">
          <a:extLst>
            <a:ext uri="{FF2B5EF4-FFF2-40B4-BE49-F238E27FC236}">
              <a16:creationId xmlns:a16="http://schemas.microsoft.com/office/drawing/2014/main" id="{00000000-0008-0000-0800-0000D1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10" name="Straight Connector 209">
          <a:extLst>
            <a:ext uri="{FF2B5EF4-FFF2-40B4-BE49-F238E27FC236}">
              <a16:creationId xmlns:a16="http://schemas.microsoft.com/office/drawing/2014/main" id="{00000000-0008-0000-0800-0000D2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11" name="Straight Connector 210">
          <a:extLst>
            <a:ext uri="{FF2B5EF4-FFF2-40B4-BE49-F238E27FC236}">
              <a16:creationId xmlns:a16="http://schemas.microsoft.com/office/drawing/2014/main" id="{00000000-0008-0000-0800-0000D3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12" name="Straight Connector 211">
          <a:extLst>
            <a:ext uri="{FF2B5EF4-FFF2-40B4-BE49-F238E27FC236}">
              <a16:creationId xmlns:a16="http://schemas.microsoft.com/office/drawing/2014/main" id="{00000000-0008-0000-0800-0000D4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3" name="Straight Connector 212">
          <a:extLst>
            <a:ext uri="{FF2B5EF4-FFF2-40B4-BE49-F238E27FC236}">
              <a16:creationId xmlns:a16="http://schemas.microsoft.com/office/drawing/2014/main" id="{00000000-0008-0000-0800-0000D5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14" name="Straight Connector 213">
          <a:extLst>
            <a:ext uri="{FF2B5EF4-FFF2-40B4-BE49-F238E27FC236}">
              <a16:creationId xmlns:a16="http://schemas.microsoft.com/office/drawing/2014/main" id="{00000000-0008-0000-0800-0000D6000000}"/>
            </a:ext>
          </a:extLst>
        </xdr:cNvPr>
        <xdr:cNvCxnSpPr/>
      </xdr:nvCxnSpPr>
      <xdr:spPr>
        <a:xfrm>
          <a:off x="5591175" y="552450"/>
          <a:ext cx="399184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15" name="Straight Connector 214">
          <a:extLst>
            <a:ext uri="{FF2B5EF4-FFF2-40B4-BE49-F238E27FC236}">
              <a16:creationId xmlns:a16="http://schemas.microsoft.com/office/drawing/2014/main" id="{00000000-0008-0000-0800-0000D7000000}"/>
            </a:ext>
          </a:extLst>
        </xdr:cNvPr>
        <xdr:cNvCxnSpPr/>
      </xdr:nvCxnSpPr>
      <xdr:spPr>
        <a:xfrm>
          <a:off x="5600699" y="857251"/>
          <a:ext cx="40957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16" name="Straight Connector 215">
          <a:extLst>
            <a:ext uri="{FF2B5EF4-FFF2-40B4-BE49-F238E27FC236}">
              <a16:creationId xmlns:a16="http://schemas.microsoft.com/office/drawing/2014/main" id="{00000000-0008-0000-0800-0000D8000000}"/>
            </a:ext>
          </a:extLst>
        </xdr:cNvPr>
        <xdr:cNvCxnSpPr/>
      </xdr:nvCxnSpPr>
      <xdr:spPr>
        <a:xfrm>
          <a:off x="5608494" y="1170709"/>
          <a:ext cx="38273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17" name="Straight Connector 216">
          <a:extLst>
            <a:ext uri="{FF2B5EF4-FFF2-40B4-BE49-F238E27FC236}">
              <a16:creationId xmlns:a16="http://schemas.microsoft.com/office/drawing/2014/main" id="{00000000-0008-0000-0800-0000D9000000}"/>
            </a:ext>
          </a:extLst>
        </xdr:cNvPr>
        <xdr:cNvCxnSpPr/>
      </xdr:nvCxnSpPr>
      <xdr:spPr>
        <a:xfrm>
          <a:off x="5599835" y="1466852"/>
          <a:ext cx="40005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19" name="Straight Connector 218">
          <a:extLst>
            <a:ext uri="{FF2B5EF4-FFF2-40B4-BE49-F238E27FC236}">
              <a16:creationId xmlns:a16="http://schemas.microsoft.com/office/drawing/2014/main" id="{00000000-0008-0000-0800-0000DB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20" name="Straight Connector 219">
          <a:extLst>
            <a:ext uri="{FF2B5EF4-FFF2-40B4-BE49-F238E27FC236}">
              <a16:creationId xmlns:a16="http://schemas.microsoft.com/office/drawing/2014/main" id="{00000000-0008-0000-0800-0000DC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21" name="Straight Connector 220">
          <a:extLst>
            <a:ext uri="{FF2B5EF4-FFF2-40B4-BE49-F238E27FC236}">
              <a16:creationId xmlns:a16="http://schemas.microsoft.com/office/drawing/2014/main" id="{00000000-0008-0000-0800-0000DD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22" name="Straight Connector 221">
          <a:extLst>
            <a:ext uri="{FF2B5EF4-FFF2-40B4-BE49-F238E27FC236}">
              <a16:creationId xmlns:a16="http://schemas.microsoft.com/office/drawing/2014/main" id="{00000000-0008-0000-0800-0000DE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23" name="Straight Connector 222">
          <a:extLst>
            <a:ext uri="{FF2B5EF4-FFF2-40B4-BE49-F238E27FC236}">
              <a16:creationId xmlns:a16="http://schemas.microsoft.com/office/drawing/2014/main" id="{00000000-0008-0000-0800-0000DF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24" name="Straight Connector 223">
          <a:extLst>
            <a:ext uri="{FF2B5EF4-FFF2-40B4-BE49-F238E27FC236}">
              <a16:creationId xmlns:a16="http://schemas.microsoft.com/office/drawing/2014/main" id="{00000000-0008-0000-0800-0000E0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25" name="Straight Connector 224">
          <a:extLst>
            <a:ext uri="{FF2B5EF4-FFF2-40B4-BE49-F238E27FC236}">
              <a16:creationId xmlns:a16="http://schemas.microsoft.com/office/drawing/2014/main" id="{00000000-0008-0000-0800-0000E1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26" name="Straight Connector 225">
          <a:extLst>
            <a:ext uri="{FF2B5EF4-FFF2-40B4-BE49-F238E27FC236}">
              <a16:creationId xmlns:a16="http://schemas.microsoft.com/office/drawing/2014/main" id="{00000000-0008-0000-0800-0000E2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27" name="Straight Connector 226">
          <a:extLst>
            <a:ext uri="{FF2B5EF4-FFF2-40B4-BE49-F238E27FC236}">
              <a16:creationId xmlns:a16="http://schemas.microsoft.com/office/drawing/2014/main" id="{00000000-0008-0000-0800-0000E3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28" name="Straight Connector 227">
          <a:extLst>
            <a:ext uri="{FF2B5EF4-FFF2-40B4-BE49-F238E27FC236}">
              <a16:creationId xmlns:a16="http://schemas.microsoft.com/office/drawing/2014/main" id="{00000000-0008-0000-0800-0000E4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29" name="Straight Connector 228">
          <a:extLst>
            <a:ext uri="{FF2B5EF4-FFF2-40B4-BE49-F238E27FC236}">
              <a16:creationId xmlns:a16="http://schemas.microsoft.com/office/drawing/2014/main" id="{00000000-0008-0000-0800-0000E5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0" name="Straight Connector 229">
          <a:extLst>
            <a:ext uri="{FF2B5EF4-FFF2-40B4-BE49-F238E27FC236}">
              <a16:creationId xmlns:a16="http://schemas.microsoft.com/office/drawing/2014/main" id="{00000000-0008-0000-0800-0000E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1" name="Straight Connector 230">
          <a:extLst>
            <a:ext uri="{FF2B5EF4-FFF2-40B4-BE49-F238E27FC236}">
              <a16:creationId xmlns:a16="http://schemas.microsoft.com/office/drawing/2014/main" id="{00000000-0008-0000-0800-0000E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2" name="Straight Connector 231">
          <a:extLst>
            <a:ext uri="{FF2B5EF4-FFF2-40B4-BE49-F238E27FC236}">
              <a16:creationId xmlns:a16="http://schemas.microsoft.com/office/drawing/2014/main" id="{00000000-0008-0000-0800-0000E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3" name="Straight Connector 232">
          <a:extLst>
            <a:ext uri="{FF2B5EF4-FFF2-40B4-BE49-F238E27FC236}">
              <a16:creationId xmlns:a16="http://schemas.microsoft.com/office/drawing/2014/main" id="{00000000-0008-0000-0800-0000E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34" name="Straight Connector 233">
          <a:extLst>
            <a:ext uri="{FF2B5EF4-FFF2-40B4-BE49-F238E27FC236}">
              <a16:creationId xmlns:a16="http://schemas.microsoft.com/office/drawing/2014/main" id="{00000000-0008-0000-0800-0000EA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5" name="Straight Connector 234">
          <a:extLst>
            <a:ext uri="{FF2B5EF4-FFF2-40B4-BE49-F238E27FC236}">
              <a16:creationId xmlns:a16="http://schemas.microsoft.com/office/drawing/2014/main" id="{00000000-0008-0000-0800-0000EB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6" name="Straight Connector 235">
          <a:extLst>
            <a:ext uri="{FF2B5EF4-FFF2-40B4-BE49-F238E27FC236}">
              <a16:creationId xmlns:a16="http://schemas.microsoft.com/office/drawing/2014/main" id="{00000000-0008-0000-0800-0000EC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7" name="Straight Connector 236">
          <a:extLst>
            <a:ext uri="{FF2B5EF4-FFF2-40B4-BE49-F238E27FC236}">
              <a16:creationId xmlns:a16="http://schemas.microsoft.com/office/drawing/2014/main" id="{00000000-0008-0000-0800-0000ED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8" name="Straight Connector 237">
          <a:extLst>
            <a:ext uri="{FF2B5EF4-FFF2-40B4-BE49-F238E27FC236}">
              <a16:creationId xmlns:a16="http://schemas.microsoft.com/office/drawing/2014/main" id="{00000000-0008-0000-0800-0000EE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9" name="Straight Connector 238">
          <a:extLst>
            <a:ext uri="{FF2B5EF4-FFF2-40B4-BE49-F238E27FC236}">
              <a16:creationId xmlns:a16="http://schemas.microsoft.com/office/drawing/2014/main" id="{00000000-0008-0000-0800-0000EF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0" name="Straight Connector 239">
          <a:extLst>
            <a:ext uri="{FF2B5EF4-FFF2-40B4-BE49-F238E27FC236}">
              <a16:creationId xmlns:a16="http://schemas.microsoft.com/office/drawing/2014/main" id="{00000000-0008-0000-0800-0000F0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1" name="Straight Connector 240">
          <a:extLst>
            <a:ext uri="{FF2B5EF4-FFF2-40B4-BE49-F238E27FC236}">
              <a16:creationId xmlns:a16="http://schemas.microsoft.com/office/drawing/2014/main" id="{00000000-0008-0000-0800-0000F1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2" name="Straight Connector 241">
          <a:extLst>
            <a:ext uri="{FF2B5EF4-FFF2-40B4-BE49-F238E27FC236}">
              <a16:creationId xmlns:a16="http://schemas.microsoft.com/office/drawing/2014/main" id="{00000000-0008-0000-0800-0000F2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3" name="Straight Connector 242">
          <a:extLst>
            <a:ext uri="{FF2B5EF4-FFF2-40B4-BE49-F238E27FC236}">
              <a16:creationId xmlns:a16="http://schemas.microsoft.com/office/drawing/2014/main" id="{00000000-0008-0000-0800-0000F3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4" name="Straight Connector 243">
          <a:extLst>
            <a:ext uri="{FF2B5EF4-FFF2-40B4-BE49-F238E27FC236}">
              <a16:creationId xmlns:a16="http://schemas.microsoft.com/office/drawing/2014/main" id="{00000000-0008-0000-0800-0000F4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5" name="Straight Connector 244">
          <a:extLst>
            <a:ext uri="{FF2B5EF4-FFF2-40B4-BE49-F238E27FC236}">
              <a16:creationId xmlns:a16="http://schemas.microsoft.com/office/drawing/2014/main" id="{00000000-0008-0000-0800-0000F5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6" name="Straight Connector 245">
          <a:extLst>
            <a:ext uri="{FF2B5EF4-FFF2-40B4-BE49-F238E27FC236}">
              <a16:creationId xmlns:a16="http://schemas.microsoft.com/office/drawing/2014/main" id="{00000000-0008-0000-0800-0000F6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7" name="Straight Connector 246">
          <a:extLst>
            <a:ext uri="{FF2B5EF4-FFF2-40B4-BE49-F238E27FC236}">
              <a16:creationId xmlns:a16="http://schemas.microsoft.com/office/drawing/2014/main" id="{00000000-0008-0000-0800-0000F7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8" name="Straight Connector 247">
          <a:extLst>
            <a:ext uri="{FF2B5EF4-FFF2-40B4-BE49-F238E27FC236}">
              <a16:creationId xmlns:a16="http://schemas.microsoft.com/office/drawing/2014/main" id="{00000000-0008-0000-0800-0000F8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9" name="Straight Connector 248">
          <a:extLst>
            <a:ext uri="{FF2B5EF4-FFF2-40B4-BE49-F238E27FC236}">
              <a16:creationId xmlns:a16="http://schemas.microsoft.com/office/drawing/2014/main" id="{00000000-0008-0000-0800-0000F9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0" name="Straight Connector 249">
          <a:extLst>
            <a:ext uri="{FF2B5EF4-FFF2-40B4-BE49-F238E27FC236}">
              <a16:creationId xmlns:a16="http://schemas.microsoft.com/office/drawing/2014/main" id="{00000000-0008-0000-0800-0000FA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51" name="Straight Connector 250">
          <a:extLst>
            <a:ext uri="{FF2B5EF4-FFF2-40B4-BE49-F238E27FC236}">
              <a16:creationId xmlns:a16="http://schemas.microsoft.com/office/drawing/2014/main" id="{00000000-0008-0000-0800-0000FB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52" name="Straight Connector 251">
          <a:extLst>
            <a:ext uri="{FF2B5EF4-FFF2-40B4-BE49-F238E27FC236}">
              <a16:creationId xmlns:a16="http://schemas.microsoft.com/office/drawing/2014/main" id="{00000000-0008-0000-0800-0000FC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53" name="Straight Connector 252">
          <a:extLst>
            <a:ext uri="{FF2B5EF4-FFF2-40B4-BE49-F238E27FC236}">
              <a16:creationId xmlns:a16="http://schemas.microsoft.com/office/drawing/2014/main" id="{00000000-0008-0000-0800-0000FD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4" name="Straight Connector 253">
          <a:extLst>
            <a:ext uri="{FF2B5EF4-FFF2-40B4-BE49-F238E27FC236}">
              <a16:creationId xmlns:a16="http://schemas.microsoft.com/office/drawing/2014/main" id="{00000000-0008-0000-0800-0000FE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55" name="Straight Connector 254">
          <a:extLst>
            <a:ext uri="{FF2B5EF4-FFF2-40B4-BE49-F238E27FC236}">
              <a16:creationId xmlns:a16="http://schemas.microsoft.com/office/drawing/2014/main" id="{00000000-0008-0000-0800-0000FF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56" name="Straight Connector 255">
          <a:extLst>
            <a:ext uri="{FF2B5EF4-FFF2-40B4-BE49-F238E27FC236}">
              <a16:creationId xmlns:a16="http://schemas.microsoft.com/office/drawing/2014/main" id="{00000000-0008-0000-0800-000000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57" name="Straight Connector 256">
          <a:extLst>
            <a:ext uri="{FF2B5EF4-FFF2-40B4-BE49-F238E27FC236}">
              <a16:creationId xmlns:a16="http://schemas.microsoft.com/office/drawing/2014/main" id="{00000000-0008-0000-0800-000001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8" name="Straight Connector 257">
          <a:extLst>
            <a:ext uri="{FF2B5EF4-FFF2-40B4-BE49-F238E27FC236}">
              <a16:creationId xmlns:a16="http://schemas.microsoft.com/office/drawing/2014/main" id="{00000000-0008-0000-0800-000002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59" name="Straight Connector 258">
          <a:extLst>
            <a:ext uri="{FF2B5EF4-FFF2-40B4-BE49-F238E27FC236}">
              <a16:creationId xmlns:a16="http://schemas.microsoft.com/office/drawing/2014/main" id="{00000000-0008-0000-0800-000003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0" name="Straight Connector 259">
          <a:extLst>
            <a:ext uri="{FF2B5EF4-FFF2-40B4-BE49-F238E27FC236}">
              <a16:creationId xmlns:a16="http://schemas.microsoft.com/office/drawing/2014/main" id="{00000000-0008-0000-0800-000004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1" name="Straight Connector 260">
          <a:extLst>
            <a:ext uri="{FF2B5EF4-FFF2-40B4-BE49-F238E27FC236}">
              <a16:creationId xmlns:a16="http://schemas.microsoft.com/office/drawing/2014/main" id="{00000000-0008-0000-0800-000005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2" name="Straight Connector 261">
          <a:extLst>
            <a:ext uri="{FF2B5EF4-FFF2-40B4-BE49-F238E27FC236}">
              <a16:creationId xmlns:a16="http://schemas.microsoft.com/office/drawing/2014/main" id="{00000000-0008-0000-0800-000006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63" name="Straight Connector 262">
          <a:extLst>
            <a:ext uri="{FF2B5EF4-FFF2-40B4-BE49-F238E27FC236}">
              <a16:creationId xmlns:a16="http://schemas.microsoft.com/office/drawing/2014/main" id="{00000000-0008-0000-0800-000007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64" name="Straight Connector 263">
          <a:extLst>
            <a:ext uri="{FF2B5EF4-FFF2-40B4-BE49-F238E27FC236}">
              <a16:creationId xmlns:a16="http://schemas.microsoft.com/office/drawing/2014/main" id="{00000000-0008-0000-0800-000008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65" name="Straight Connector 264">
          <a:extLst>
            <a:ext uri="{FF2B5EF4-FFF2-40B4-BE49-F238E27FC236}">
              <a16:creationId xmlns:a16="http://schemas.microsoft.com/office/drawing/2014/main" id="{00000000-0008-0000-0800-000009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66" name="Straight Connector 265">
          <a:extLst>
            <a:ext uri="{FF2B5EF4-FFF2-40B4-BE49-F238E27FC236}">
              <a16:creationId xmlns:a16="http://schemas.microsoft.com/office/drawing/2014/main" id="{00000000-0008-0000-0800-00000A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67" name="Straight Connector 266">
          <a:extLst>
            <a:ext uri="{FF2B5EF4-FFF2-40B4-BE49-F238E27FC236}">
              <a16:creationId xmlns:a16="http://schemas.microsoft.com/office/drawing/2014/main" id="{00000000-0008-0000-0800-00000B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68" name="Straight Connector 267">
          <a:extLst>
            <a:ext uri="{FF2B5EF4-FFF2-40B4-BE49-F238E27FC236}">
              <a16:creationId xmlns:a16="http://schemas.microsoft.com/office/drawing/2014/main" id="{00000000-0008-0000-0800-00000C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69" name="Straight Connector 268">
          <a:extLst>
            <a:ext uri="{FF2B5EF4-FFF2-40B4-BE49-F238E27FC236}">
              <a16:creationId xmlns:a16="http://schemas.microsoft.com/office/drawing/2014/main" id="{00000000-0008-0000-0800-00000D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70" name="Straight Connector 269">
          <a:extLst>
            <a:ext uri="{FF2B5EF4-FFF2-40B4-BE49-F238E27FC236}">
              <a16:creationId xmlns:a16="http://schemas.microsoft.com/office/drawing/2014/main" id="{00000000-0008-0000-0800-00000E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71" name="Straight Connector 270">
          <a:extLst>
            <a:ext uri="{FF2B5EF4-FFF2-40B4-BE49-F238E27FC236}">
              <a16:creationId xmlns:a16="http://schemas.microsoft.com/office/drawing/2014/main" id="{00000000-0008-0000-0800-00000F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72" name="Straight Connector 271">
          <a:extLst>
            <a:ext uri="{FF2B5EF4-FFF2-40B4-BE49-F238E27FC236}">
              <a16:creationId xmlns:a16="http://schemas.microsoft.com/office/drawing/2014/main" id="{00000000-0008-0000-0800-000010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73" name="Straight Connector 272">
          <a:extLst>
            <a:ext uri="{FF2B5EF4-FFF2-40B4-BE49-F238E27FC236}">
              <a16:creationId xmlns:a16="http://schemas.microsoft.com/office/drawing/2014/main" id="{00000000-0008-0000-0800-000011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74" name="Straight Connector 273">
          <a:extLst>
            <a:ext uri="{FF2B5EF4-FFF2-40B4-BE49-F238E27FC236}">
              <a16:creationId xmlns:a16="http://schemas.microsoft.com/office/drawing/2014/main" id="{00000000-0008-0000-0800-00001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5" name="Straight Connector 274">
          <a:extLst>
            <a:ext uri="{FF2B5EF4-FFF2-40B4-BE49-F238E27FC236}">
              <a16:creationId xmlns:a16="http://schemas.microsoft.com/office/drawing/2014/main" id="{00000000-0008-0000-0800-00001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76" name="Straight Connector 275">
          <a:extLst>
            <a:ext uri="{FF2B5EF4-FFF2-40B4-BE49-F238E27FC236}">
              <a16:creationId xmlns:a16="http://schemas.microsoft.com/office/drawing/2014/main" id="{00000000-0008-0000-0800-00001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77" name="Straight Connector 276">
          <a:extLst>
            <a:ext uri="{FF2B5EF4-FFF2-40B4-BE49-F238E27FC236}">
              <a16:creationId xmlns:a16="http://schemas.microsoft.com/office/drawing/2014/main" id="{00000000-0008-0000-0800-00001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78" name="Straight Connector 277">
          <a:extLst>
            <a:ext uri="{FF2B5EF4-FFF2-40B4-BE49-F238E27FC236}">
              <a16:creationId xmlns:a16="http://schemas.microsoft.com/office/drawing/2014/main" id="{00000000-0008-0000-0800-000016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79" name="Straight Connector 278">
          <a:extLst>
            <a:ext uri="{FF2B5EF4-FFF2-40B4-BE49-F238E27FC236}">
              <a16:creationId xmlns:a16="http://schemas.microsoft.com/office/drawing/2014/main" id="{00000000-0008-0000-0800-000017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80" name="Straight Connector 279">
          <a:extLst>
            <a:ext uri="{FF2B5EF4-FFF2-40B4-BE49-F238E27FC236}">
              <a16:creationId xmlns:a16="http://schemas.microsoft.com/office/drawing/2014/main" id="{00000000-0008-0000-0800-000018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1" name="Straight Connector 280">
          <a:extLst>
            <a:ext uri="{FF2B5EF4-FFF2-40B4-BE49-F238E27FC236}">
              <a16:creationId xmlns:a16="http://schemas.microsoft.com/office/drawing/2014/main" id="{00000000-0008-0000-0800-000019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82" name="Straight Connector 281">
          <a:extLst>
            <a:ext uri="{FF2B5EF4-FFF2-40B4-BE49-F238E27FC236}">
              <a16:creationId xmlns:a16="http://schemas.microsoft.com/office/drawing/2014/main" id="{00000000-0008-0000-0800-00001A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83" name="Straight Connector 282">
          <a:extLst>
            <a:ext uri="{FF2B5EF4-FFF2-40B4-BE49-F238E27FC236}">
              <a16:creationId xmlns:a16="http://schemas.microsoft.com/office/drawing/2014/main" id="{00000000-0008-0000-0800-00001B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84" name="Straight Connector 283">
          <a:extLst>
            <a:ext uri="{FF2B5EF4-FFF2-40B4-BE49-F238E27FC236}">
              <a16:creationId xmlns:a16="http://schemas.microsoft.com/office/drawing/2014/main" id="{00000000-0008-0000-0800-00001C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5" name="Straight Connector 284">
          <a:extLst>
            <a:ext uri="{FF2B5EF4-FFF2-40B4-BE49-F238E27FC236}">
              <a16:creationId xmlns:a16="http://schemas.microsoft.com/office/drawing/2014/main" id="{00000000-0008-0000-0800-00001D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86" name="Straight Connector 285">
          <a:extLst>
            <a:ext uri="{FF2B5EF4-FFF2-40B4-BE49-F238E27FC236}">
              <a16:creationId xmlns:a16="http://schemas.microsoft.com/office/drawing/2014/main" id="{00000000-0008-0000-0800-00001E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87" name="Straight Connector 286">
          <a:extLst>
            <a:ext uri="{FF2B5EF4-FFF2-40B4-BE49-F238E27FC236}">
              <a16:creationId xmlns:a16="http://schemas.microsoft.com/office/drawing/2014/main" id="{00000000-0008-0000-0800-00001F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88" name="Straight Connector 287">
          <a:extLst>
            <a:ext uri="{FF2B5EF4-FFF2-40B4-BE49-F238E27FC236}">
              <a16:creationId xmlns:a16="http://schemas.microsoft.com/office/drawing/2014/main" id="{00000000-0008-0000-0800-000020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9" name="Straight Connector 288">
          <a:extLst>
            <a:ext uri="{FF2B5EF4-FFF2-40B4-BE49-F238E27FC236}">
              <a16:creationId xmlns:a16="http://schemas.microsoft.com/office/drawing/2014/main" id="{00000000-0008-0000-0800-000021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0" name="Straight Connector 289">
          <a:extLst>
            <a:ext uri="{FF2B5EF4-FFF2-40B4-BE49-F238E27FC236}">
              <a16:creationId xmlns:a16="http://schemas.microsoft.com/office/drawing/2014/main" id="{00000000-0008-0000-0800-000022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1" name="Straight Connector 290">
          <a:extLst>
            <a:ext uri="{FF2B5EF4-FFF2-40B4-BE49-F238E27FC236}">
              <a16:creationId xmlns:a16="http://schemas.microsoft.com/office/drawing/2014/main" id="{00000000-0008-0000-0800-000023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2" name="Straight Connector 291">
          <a:extLst>
            <a:ext uri="{FF2B5EF4-FFF2-40B4-BE49-F238E27FC236}">
              <a16:creationId xmlns:a16="http://schemas.microsoft.com/office/drawing/2014/main" id="{00000000-0008-0000-0800-000024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3" name="Straight Connector 292">
          <a:extLst>
            <a:ext uri="{FF2B5EF4-FFF2-40B4-BE49-F238E27FC236}">
              <a16:creationId xmlns:a16="http://schemas.microsoft.com/office/drawing/2014/main" id="{00000000-0008-0000-0800-000025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4" name="Straight Connector 293">
          <a:extLst>
            <a:ext uri="{FF2B5EF4-FFF2-40B4-BE49-F238E27FC236}">
              <a16:creationId xmlns:a16="http://schemas.microsoft.com/office/drawing/2014/main" id="{00000000-0008-0000-0800-000026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5" name="Straight Connector 294">
          <a:extLst>
            <a:ext uri="{FF2B5EF4-FFF2-40B4-BE49-F238E27FC236}">
              <a16:creationId xmlns:a16="http://schemas.microsoft.com/office/drawing/2014/main" id="{00000000-0008-0000-0800-000027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6" name="Straight Connector 295">
          <a:extLst>
            <a:ext uri="{FF2B5EF4-FFF2-40B4-BE49-F238E27FC236}">
              <a16:creationId xmlns:a16="http://schemas.microsoft.com/office/drawing/2014/main" id="{00000000-0008-0000-0800-000028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7" name="Straight Connector 296">
          <a:extLst>
            <a:ext uri="{FF2B5EF4-FFF2-40B4-BE49-F238E27FC236}">
              <a16:creationId xmlns:a16="http://schemas.microsoft.com/office/drawing/2014/main" id="{00000000-0008-0000-0800-000029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8" name="Straight Connector 297">
          <a:extLst>
            <a:ext uri="{FF2B5EF4-FFF2-40B4-BE49-F238E27FC236}">
              <a16:creationId xmlns:a16="http://schemas.microsoft.com/office/drawing/2014/main" id="{00000000-0008-0000-0800-00002A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9" name="Straight Connector 298">
          <a:extLst>
            <a:ext uri="{FF2B5EF4-FFF2-40B4-BE49-F238E27FC236}">
              <a16:creationId xmlns:a16="http://schemas.microsoft.com/office/drawing/2014/main" id="{00000000-0008-0000-0800-00002B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0" name="Straight Connector 299">
          <a:extLst>
            <a:ext uri="{FF2B5EF4-FFF2-40B4-BE49-F238E27FC236}">
              <a16:creationId xmlns:a16="http://schemas.microsoft.com/office/drawing/2014/main" id="{00000000-0008-0000-0800-00002C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1" name="Straight Connector 300">
          <a:extLst>
            <a:ext uri="{FF2B5EF4-FFF2-40B4-BE49-F238E27FC236}">
              <a16:creationId xmlns:a16="http://schemas.microsoft.com/office/drawing/2014/main" id="{00000000-0008-0000-0800-00002D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2" name="Straight Connector 301">
          <a:extLst>
            <a:ext uri="{FF2B5EF4-FFF2-40B4-BE49-F238E27FC236}">
              <a16:creationId xmlns:a16="http://schemas.microsoft.com/office/drawing/2014/main" id="{00000000-0008-0000-0800-00002E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3" name="Straight Connector 302">
          <a:extLst>
            <a:ext uri="{FF2B5EF4-FFF2-40B4-BE49-F238E27FC236}">
              <a16:creationId xmlns:a16="http://schemas.microsoft.com/office/drawing/2014/main" id="{00000000-0008-0000-0800-00002F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4" name="Straight Connector 303">
          <a:extLst>
            <a:ext uri="{FF2B5EF4-FFF2-40B4-BE49-F238E27FC236}">
              <a16:creationId xmlns:a16="http://schemas.microsoft.com/office/drawing/2014/main" id="{00000000-0008-0000-0800-000030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5" name="Straight Connector 304">
          <a:extLst>
            <a:ext uri="{FF2B5EF4-FFF2-40B4-BE49-F238E27FC236}">
              <a16:creationId xmlns:a16="http://schemas.microsoft.com/office/drawing/2014/main" id="{00000000-0008-0000-0800-000031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6" name="Straight Connector 305">
          <a:extLst>
            <a:ext uri="{FF2B5EF4-FFF2-40B4-BE49-F238E27FC236}">
              <a16:creationId xmlns:a16="http://schemas.microsoft.com/office/drawing/2014/main" id="{00000000-0008-0000-0800-000032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07" name="Straight Connector 306">
          <a:extLst>
            <a:ext uri="{FF2B5EF4-FFF2-40B4-BE49-F238E27FC236}">
              <a16:creationId xmlns:a16="http://schemas.microsoft.com/office/drawing/2014/main" id="{00000000-0008-0000-0800-000033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08" name="Straight Connector 307">
          <a:extLst>
            <a:ext uri="{FF2B5EF4-FFF2-40B4-BE49-F238E27FC236}">
              <a16:creationId xmlns:a16="http://schemas.microsoft.com/office/drawing/2014/main" id="{00000000-0008-0000-0800-000034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09" name="Straight Connector 308">
          <a:extLst>
            <a:ext uri="{FF2B5EF4-FFF2-40B4-BE49-F238E27FC236}">
              <a16:creationId xmlns:a16="http://schemas.microsoft.com/office/drawing/2014/main" id="{00000000-0008-0000-0800-000035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10" name="Straight Connector 309">
          <a:extLst>
            <a:ext uri="{FF2B5EF4-FFF2-40B4-BE49-F238E27FC236}">
              <a16:creationId xmlns:a16="http://schemas.microsoft.com/office/drawing/2014/main" id="{00000000-0008-0000-0800-000036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11" name="Straight Connector 310">
          <a:extLst>
            <a:ext uri="{FF2B5EF4-FFF2-40B4-BE49-F238E27FC236}">
              <a16:creationId xmlns:a16="http://schemas.microsoft.com/office/drawing/2014/main" id="{00000000-0008-0000-0800-000037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12" name="Straight Connector 311">
          <a:extLst>
            <a:ext uri="{FF2B5EF4-FFF2-40B4-BE49-F238E27FC236}">
              <a16:creationId xmlns:a16="http://schemas.microsoft.com/office/drawing/2014/main" id="{00000000-0008-0000-0800-000038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13" name="Straight Connector 312">
          <a:extLst>
            <a:ext uri="{FF2B5EF4-FFF2-40B4-BE49-F238E27FC236}">
              <a16:creationId xmlns:a16="http://schemas.microsoft.com/office/drawing/2014/main" id="{00000000-0008-0000-0800-000039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14" name="Straight Connector 313">
          <a:extLst>
            <a:ext uri="{FF2B5EF4-FFF2-40B4-BE49-F238E27FC236}">
              <a16:creationId xmlns:a16="http://schemas.microsoft.com/office/drawing/2014/main" id="{00000000-0008-0000-0800-00003A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15" name="Straight Connector 314">
          <a:extLst>
            <a:ext uri="{FF2B5EF4-FFF2-40B4-BE49-F238E27FC236}">
              <a16:creationId xmlns:a16="http://schemas.microsoft.com/office/drawing/2014/main" id="{00000000-0008-0000-0800-00003B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16" name="Straight Connector 315">
          <a:extLst>
            <a:ext uri="{FF2B5EF4-FFF2-40B4-BE49-F238E27FC236}">
              <a16:creationId xmlns:a16="http://schemas.microsoft.com/office/drawing/2014/main" id="{00000000-0008-0000-0800-00003C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17" name="Straight Connector 316">
          <a:extLst>
            <a:ext uri="{FF2B5EF4-FFF2-40B4-BE49-F238E27FC236}">
              <a16:creationId xmlns:a16="http://schemas.microsoft.com/office/drawing/2014/main" id="{00000000-0008-0000-0800-00003D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8" name="Straight Connector 317">
          <a:extLst>
            <a:ext uri="{FF2B5EF4-FFF2-40B4-BE49-F238E27FC236}">
              <a16:creationId xmlns:a16="http://schemas.microsoft.com/office/drawing/2014/main" id="{00000000-0008-0000-0800-00003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9" name="Straight Connector 318">
          <a:extLst>
            <a:ext uri="{FF2B5EF4-FFF2-40B4-BE49-F238E27FC236}">
              <a16:creationId xmlns:a16="http://schemas.microsoft.com/office/drawing/2014/main" id="{00000000-0008-0000-0800-00003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0" name="Straight Connector 319">
          <a:extLst>
            <a:ext uri="{FF2B5EF4-FFF2-40B4-BE49-F238E27FC236}">
              <a16:creationId xmlns:a16="http://schemas.microsoft.com/office/drawing/2014/main" id="{00000000-0008-0000-0800-00004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21" name="Straight Connector 320">
          <a:extLst>
            <a:ext uri="{FF2B5EF4-FFF2-40B4-BE49-F238E27FC236}">
              <a16:creationId xmlns:a16="http://schemas.microsoft.com/office/drawing/2014/main" id="{00000000-0008-0000-0800-00004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22" name="Straight Connector 321">
          <a:extLst>
            <a:ext uri="{FF2B5EF4-FFF2-40B4-BE49-F238E27FC236}">
              <a16:creationId xmlns:a16="http://schemas.microsoft.com/office/drawing/2014/main" id="{00000000-0008-0000-0800-000042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23" name="Straight Connector 322">
          <a:extLst>
            <a:ext uri="{FF2B5EF4-FFF2-40B4-BE49-F238E27FC236}">
              <a16:creationId xmlns:a16="http://schemas.microsoft.com/office/drawing/2014/main" id="{00000000-0008-0000-0800-000043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24" name="Straight Connector 323">
          <a:extLst>
            <a:ext uri="{FF2B5EF4-FFF2-40B4-BE49-F238E27FC236}">
              <a16:creationId xmlns:a16="http://schemas.microsoft.com/office/drawing/2014/main" id="{00000000-0008-0000-0800-000044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5" name="Straight Connector 324">
          <a:extLst>
            <a:ext uri="{FF2B5EF4-FFF2-40B4-BE49-F238E27FC236}">
              <a16:creationId xmlns:a16="http://schemas.microsoft.com/office/drawing/2014/main" id="{00000000-0008-0000-0800-000045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26" name="Straight Connector 325">
          <a:extLst>
            <a:ext uri="{FF2B5EF4-FFF2-40B4-BE49-F238E27FC236}">
              <a16:creationId xmlns:a16="http://schemas.microsoft.com/office/drawing/2014/main" id="{00000000-0008-0000-0800-000046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27" name="Straight Connector 326">
          <a:extLst>
            <a:ext uri="{FF2B5EF4-FFF2-40B4-BE49-F238E27FC236}">
              <a16:creationId xmlns:a16="http://schemas.microsoft.com/office/drawing/2014/main" id="{00000000-0008-0000-0800-000047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28" name="Straight Connector 327">
          <a:extLst>
            <a:ext uri="{FF2B5EF4-FFF2-40B4-BE49-F238E27FC236}">
              <a16:creationId xmlns:a16="http://schemas.microsoft.com/office/drawing/2014/main" id="{00000000-0008-0000-0800-000048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9" name="Straight Connector 328">
          <a:extLst>
            <a:ext uri="{FF2B5EF4-FFF2-40B4-BE49-F238E27FC236}">
              <a16:creationId xmlns:a16="http://schemas.microsoft.com/office/drawing/2014/main" id="{00000000-0008-0000-0800-000049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0" name="Straight Connector 329">
          <a:extLst>
            <a:ext uri="{FF2B5EF4-FFF2-40B4-BE49-F238E27FC236}">
              <a16:creationId xmlns:a16="http://schemas.microsoft.com/office/drawing/2014/main" id="{00000000-0008-0000-0800-00004A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31" name="Straight Connector 330">
          <a:extLst>
            <a:ext uri="{FF2B5EF4-FFF2-40B4-BE49-F238E27FC236}">
              <a16:creationId xmlns:a16="http://schemas.microsoft.com/office/drawing/2014/main" id="{00000000-0008-0000-0800-00004B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32" name="Straight Connector 331">
          <a:extLst>
            <a:ext uri="{FF2B5EF4-FFF2-40B4-BE49-F238E27FC236}">
              <a16:creationId xmlns:a16="http://schemas.microsoft.com/office/drawing/2014/main" id="{00000000-0008-0000-0800-00004C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33" name="Straight Connector 332">
          <a:extLst>
            <a:ext uri="{FF2B5EF4-FFF2-40B4-BE49-F238E27FC236}">
              <a16:creationId xmlns:a16="http://schemas.microsoft.com/office/drawing/2014/main" id="{00000000-0008-0000-0800-00004D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34" name="Straight Connector 333">
          <a:extLst>
            <a:ext uri="{FF2B5EF4-FFF2-40B4-BE49-F238E27FC236}">
              <a16:creationId xmlns:a16="http://schemas.microsoft.com/office/drawing/2014/main" id="{00000000-0008-0000-0800-00004E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35" name="Straight Connector 334">
          <a:extLst>
            <a:ext uri="{FF2B5EF4-FFF2-40B4-BE49-F238E27FC236}">
              <a16:creationId xmlns:a16="http://schemas.microsoft.com/office/drawing/2014/main" id="{00000000-0008-0000-0800-00004F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36" name="Straight Connector 335">
          <a:extLst>
            <a:ext uri="{FF2B5EF4-FFF2-40B4-BE49-F238E27FC236}">
              <a16:creationId xmlns:a16="http://schemas.microsoft.com/office/drawing/2014/main" id="{00000000-0008-0000-0800-000050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37" name="Straight Connector 336">
          <a:extLst>
            <a:ext uri="{FF2B5EF4-FFF2-40B4-BE49-F238E27FC236}">
              <a16:creationId xmlns:a16="http://schemas.microsoft.com/office/drawing/2014/main" id="{00000000-0008-0000-0800-000051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38" name="Straight Connector 337">
          <a:extLst>
            <a:ext uri="{FF2B5EF4-FFF2-40B4-BE49-F238E27FC236}">
              <a16:creationId xmlns:a16="http://schemas.microsoft.com/office/drawing/2014/main" id="{00000000-0008-0000-0800-000052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39" name="Straight Connector 338">
          <a:extLst>
            <a:ext uri="{FF2B5EF4-FFF2-40B4-BE49-F238E27FC236}">
              <a16:creationId xmlns:a16="http://schemas.microsoft.com/office/drawing/2014/main" id="{00000000-0008-0000-0800-000053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40" name="Straight Connector 339">
          <a:extLst>
            <a:ext uri="{FF2B5EF4-FFF2-40B4-BE49-F238E27FC236}">
              <a16:creationId xmlns:a16="http://schemas.microsoft.com/office/drawing/2014/main" id="{00000000-0008-0000-0800-000054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41" name="Straight Connector 340">
          <a:extLst>
            <a:ext uri="{FF2B5EF4-FFF2-40B4-BE49-F238E27FC236}">
              <a16:creationId xmlns:a16="http://schemas.microsoft.com/office/drawing/2014/main" id="{00000000-0008-0000-0800-000055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42" name="Straight Connector 341">
          <a:extLst>
            <a:ext uri="{FF2B5EF4-FFF2-40B4-BE49-F238E27FC236}">
              <a16:creationId xmlns:a16="http://schemas.microsoft.com/office/drawing/2014/main" id="{00000000-0008-0000-0800-000056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43" name="Straight Connector 342">
          <a:extLst>
            <a:ext uri="{FF2B5EF4-FFF2-40B4-BE49-F238E27FC236}">
              <a16:creationId xmlns:a16="http://schemas.microsoft.com/office/drawing/2014/main" id="{00000000-0008-0000-0800-000057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44" name="Straight Connector 343">
          <a:extLst>
            <a:ext uri="{FF2B5EF4-FFF2-40B4-BE49-F238E27FC236}">
              <a16:creationId xmlns:a16="http://schemas.microsoft.com/office/drawing/2014/main" id="{00000000-0008-0000-0800-000058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45" name="Straight Connector 344">
          <a:extLst>
            <a:ext uri="{FF2B5EF4-FFF2-40B4-BE49-F238E27FC236}">
              <a16:creationId xmlns:a16="http://schemas.microsoft.com/office/drawing/2014/main" id="{00000000-0008-0000-0800-000059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6" name="Straight Connector 345">
          <a:extLst>
            <a:ext uri="{FF2B5EF4-FFF2-40B4-BE49-F238E27FC236}">
              <a16:creationId xmlns:a16="http://schemas.microsoft.com/office/drawing/2014/main" id="{00000000-0008-0000-0800-00005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47" name="Straight Connector 346">
          <a:extLst>
            <a:ext uri="{FF2B5EF4-FFF2-40B4-BE49-F238E27FC236}">
              <a16:creationId xmlns:a16="http://schemas.microsoft.com/office/drawing/2014/main" id="{00000000-0008-0000-0800-00005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8" name="Straight Connector 347">
          <a:extLst>
            <a:ext uri="{FF2B5EF4-FFF2-40B4-BE49-F238E27FC236}">
              <a16:creationId xmlns:a16="http://schemas.microsoft.com/office/drawing/2014/main" id="{00000000-0008-0000-0800-00005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9" name="Straight Connector 348">
          <a:extLst>
            <a:ext uri="{FF2B5EF4-FFF2-40B4-BE49-F238E27FC236}">
              <a16:creationId xmlns:a16="http://schemas.microsoft.com/office/drawing/2014/main" id="{00000000-0008-0000-0800-00005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50" name="Straight Connector 349">
          <a:extLst>
            <a:ext uri="{FF2B5EF4-FFF2-40B4-BE49-F238E27FC236}">
              <a16:creationId xmlns:a16="http://schemas.microsoft.com/office/drawing/2014/main" id="{00000000-0008-0000-0800-00005E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51" name="Straight Connector 350">
          <a:extLst>
            <a:ext uri="{FF2B5EF4-FFF2-40B4-BE49-F238E27FC236}">
              <a16:creationId xmlns:a16="http://schemas.microsoft.com/office/drawing/2014/main" id="{00000000-0008-0000-0800-00005F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2" name="Straight Connector 351">
          <a:extLst>
            <a:ext uri="{FF2B5EF4-FFF2-40B4-BE49-F238E27FC236}">
              <a16:creationId xmlns:a16="http://schemas.microsoft.com/office/drawing/2014/main" id="{00000000-0008-0000-0800-000060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53" name="Straight Connector 352">
          <a:extLst>
            <a:ext uri="{FF2B5EF4-FFF2-40B4-BE49-F238E27FC236}">
              <a16:creationId xmlns:a16="http://schemas.microsoft.com/office/drawing/2014/main" id="{00000000-0008-0000-0800-000061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54" name="Straight Connector 353">
          <a:extLst>
            <a:ext uri="{FF2B5EF4-FFF2-40B4-BE49-F238E27FC236}">
              <a16:creationId xmlns:a16="http://schemas.microsoft.com/office/drawing/2014/main" id="{00000000-0008-0000-0800-000062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55" name="Straight Connector 354">
          <a:extLst>
            <a:ext uri="{FF2B5EF4-FFF2-40B4-BE49-F238E27FC236}">
              <a16:creationId xmlns:a16="http://schemas.microsoft.com/office/drawing/2014/main" id="{00000000-0008-0000-0800-000063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6" name="Straight Connector 355">
          <a:extLst>
            <a:ext uri="{FF2B5EF4-FFF2-40B4-BE49-F238E27FC236}">
              <a16:creationId xmlns:a16="http://schemas.microsoft.com/office/drawing/2014/main" id="{00000000-0008-0000-0800-000064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57" name="Straight Connector 356">
          <a:extLst>
            <a:ext uri="{FF2B5EF4-FFF2-40B4-BE49-F238E27FC236}">
              <a16:creationId xmlns:a16="http://schemas.microsoft.com/office/drawing/2014/main" id="{00000000-0008-0000-0800-000065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58" name="Straight Connector 357">
          <a:extLst>
            <a:ext uri="{FF2B5EF4-FFF2-40B4-BE49-F238E27FC236}">
              <a16:creationId xmlns:a16="http://schemas.microsoft.com/office/drawing/2014/main" id="{00000000-0008-0000-0800-000066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59" name="Straight Connector 358">
          <a:extLst>
            <a:ext uri="{FF2B5EF4-FFF2-40B4-BE49-F238E27FC236}">
              <a16:creationId xmlns:a16="http://schemas.microsoft.com/office/drawing/2014/main" id="{00000000-0008-0000-0800-000067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0" name="Straight Connector 359">
          <a:extLst>
            <a:ext uri="{FF2B5EF4-FFF2-40B4-BE49-F238E27FC236}">
              <a16:creationId xmlns:a16="http://schemas.microsoft.com/office/drawing/2014/main" id="{00000000-0008-0000-0800-000068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1" name="Straight Connector 360">
          <a:extLst>
            <a:ext uri="{FF2B5EF4-FFF2-40B4-BE49-F238E27FC236}">
              <a16:creationId xmlns:a16="http://schemas.microsoft.com/office/drawing/2014/main" id="{00000000-0008-0000-0800-000069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2" name="Straight Connector 361">
          <a:extLst>
            <a:ext uri="{FF2B5EF4-FFF2-40B4-BE49-F238E27FC236}">
              <a16:creationId xmlns:a16="http://schemas.microsoft.com/office/drawing/2014/main" id="{00000000-0008-0000-0800-00006A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3" name="Straight Connector 362">
          <a:extLst>
            <a:ext uri="{FF2B5EF4-FFF2-40B4-BE49-F238E27FC236}">
              <a16:creationId xmlns:a16="http://schemas.microsoft.com/office/drawing/2014/main" id="{00000000-0008-0000-0800-00006B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4" name="Straight Connector 363">
          <a:extLst>
            <a:ext uri="{FF2B5EF4-FFF2-40B4-BE49-F238E27FC236}">
              <a16:creationId xmlns:a16="http://schemas.microsoft.com/office/drawing/2014/main" id="{00000000-0008-0000-0800-00006C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5" name="Straight Connector 364">
          <a:extLst>
            <a:ext uri="{FF2B5EF4-FFF2-40B4-BE49-F238E27FC236}">
              <a16:creationId xmlns:a16="http://schemas.microsoft.com/office/drawing/2014/main" id="{00000000-0008-0000-0800-00006D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6" name="Straight Connector 365">
          <a:extLst>
            <a:ext uri="{FF2B5EF4-FFF2-40B4-BE49-F238E27FC236}">
              <a16:creationId xmlns:a16="http://schemas.microsoft.com/office/drawing/2014/main" id="{00000000-0008-0000-0800-00006E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7" name="Straight Connector 366">
          <a:extLst>
            <a:ext uri="{FF2B5EF4-FFF2-40B4-BE49-F238E27FC236}">
              <a16:creationId xmlns:a16="http://schemas.microsoft.com/office/drawing/2014/main" id="{00000000-0008-0000-0800-00006F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8" name="Straight Connector 367">
          <a:extLst>
            <a:ext uri="{FF2B5EF4-FFF2-40B4-BE49-F238E27FC236}">
              <a16:creationId xmlns:a16="http://schemas.microsoft.com/office/drawing/2014/main" id="{00000000-0008-0000-0800-000070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9" name="Straight Connector 368">
          <a:extLst>
            <a:ext uri="{FF2B5EF4-FFF2-40B4-BE49-F238E27FC236}">
              <a16:creationId xmlns:a16="http://schemas.microsoft.com/office/drawing/2014/main" id="{00000000-0008-0000-0800-000071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0" name="Straight Connector 369">
          <a:extLst>
            <a:ext uri="{FF2B5EF4-FFF2-40B4-BE49-F238E27FC236}">
              <a16:creationId xmlns:a16="http://schemas.microsoft.com/office/drawing/2014/main" id="{00000000-0008-0000-0800-000072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71" name="Straight Connector 370">
          <a:extLst>
            <a:ext uri="{FF2B5EF4-FFF2-40B4-BE49-F238E27FC236}">
              <a16:creationId xmlns:a16="http://schemas.microsoft.com/office/drawing/2014/main" id="{00000000-0008-0000-0800-000073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72" name="Straight Connector 371">
          <a:extLst>
            <a:ext uri="{FF2B5EF4-FFF2-40B4-BE49-F238E27FC236}">
              <a16:creationId xmlns:a16="http://schemas.microsoft.com/office/drawing/2014/main" id="{00000000-0008-0000-0800-000074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73" name="Straight Connector 372">
          <a:extLst>
            <a:ext uri="{FF2B5EF4-FFF2-40B4-BE49-F238E27FC236}">
              <a16:creationId xmlns:a16="http://schemas.microsoft.com/office/drawing/2014/main" id="{00000000-0008-0000-0800-000075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4" name="Straight Connector 373">
          <a:extLst>
            <a:ext uri="{FF2B5EF4-FFF2-40B4-BE49-F238E27FC236}">
              <a16:creationId xmlns:a16="http://schemas.microsoft.com/office/drawing/2014/main" id="{00000000-0008-0000-0800-000076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75" name="Straight Connector 374">
          <a:extLst>
            <a:ext uri="{FF2B5EF4-FFF2-40B4-BE49-F238E27FC236}">
              <a16:creationId xmlns:a16="http://schemas.microsoft.com/office/drawing/2014/main" id="{00000000-0008-0000-0800-000077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76" name="Straight Connector 375">
          <a:extLst>
            <a:ext uri="{FF2B5EF4-FFF2-40B4-BE49-F238E27FC236}">
              <a16:creationId xmlns:a16="http://schemas.microsoft.com/office/drawing/2014/main" id="{00000000-0008-0000-0800-000078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77" name="Straight Connector 376">
          <a:extLst>
            <a:ext uri="{FF2B5EF4-FFF2-40B4-BE49-F238E27FC236}">
              <a16:creationId xmlns:a16="http://schemas.microsoft.com/office/drawing/2014/main" id="{00000000-0008-0000-0800-000079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8" name="Straight Connector 377">
          <a:extLst>
            <a:ext uri="{FF2B5EF4-FFF2-40B4-BE49-F238E27FC236}">
              <a16:creationId xmlns:a16="http://schemas.microsoft.com/office/drawing/2014/main" id="{00000000-0008-0000-0800-00007A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79" name="Straight Connector 378">
          <a:extLst>
            <a:ext uri="{FF2B5EF4-FFF2-40B4-BE49-F238E27FC236}">
              <a16:creationId xmlns:a16="http://schemas.microsoft.com/office/drawing/2014/main" id="{00000000-0008-0000-0800-00007B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80" name="Straight Connector 379">
          <a:extLst>
            <a:ext uri="{FF2B5EF4-FFF2-40B4-BE49-F238E27FC236}">
              <a16:creationId xmlns:a16="http://schemas.microsoft.com/office/drawing/2014/main" id="{00000000-0008-0000-0800-00007C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81" name="Straight Connector 380">
          <a:extLst>
            <a:ext uri="{FF2B5EF4-FFF2-40B4-BE49-F238E27FC236}">
              <a16:creationId xmlns:a16="http://schemas.microsoft.com/office/drawing/2014/main" id="{00000000-0008-0000-0800-00007D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82" name="Straight Connector 381">
          <a:extLst>
            <a:ext uri="{FF2B5EF4-FFF2-40B4-BE49-F238E27FC236}">
              <a16:creationId xmlns:a16="http://schemas.microsoft.com/office/drawing/2014/main" id="{00000000-0008-0000-0800-00007E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83" name="Straight Connector 382">
          <a:extLst>
            <a:ext uri="{FF2B5EF4-FFF2-40B4-BE49-F238E27FC236}">
              <a16:creationId xmlns:a16="http://schemas.microsoft.com/office/drawing/2014/main" id="{00000000-0008-0000-0800-00007F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84" name="Straight Connector 383">
          <a:extLst>
            <a:ext uri="{FF2B5EF4-FFF2-40B4-BE49-F238E27FC236}">
              <a16:creationId xmlns:a16="http://schemas.microsoft.com/office/drawing/2014/main" id="{00000000-0008-0000-0800-000080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85" name="Straight Connector 384">
          <a:extLst>
            <a:ext uri="{FF2B5EF4-FFF2-40B4-BE49-F238E27FC236}">
              <a16:creationId xmlns:a16="http://schemas.microsoft.com/office/drawing/2014/main" id="{00000000-0008-0000-0800-000081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86" name="Straight Connector 385">
          <a:extLst>
            <a:ext uri="{FF2B5EF4-FFF2-40B4-BE49-F238E27FC236}">
              <a16:creationId xmlns:a16="http://schemas.microsoft.com/office/drawing/2014/main" id="{00000000-0008-0000-0800-000082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87" name="Straight Connector 386">
          <a:extLst>
            <a:ext uri="{FF2B5EF4-FFF2-40B4-BE49-F238E27FC236}">
              <a16:creationId xmlns:a16="http://schemas.microsoft.com/office/drawing/2014/main" id="{00000000-0008-0000-0800-000083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88" name="Straight Connector 387">
          <a:extLst>
            <a:ext uri="{FF2B5EF4-FFF2-40B4-BE49-F238E27FC236}">
              <a16:creationId xmlns:a16="http://schemas.microsoft.com/office/drawing/2014/main" id="{00000000-0008-0000-0800-000084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89" name="Straight Connector 388">
          <a:extLst>
            <a:ext uri="{FF2B5EF4-FFF2-40B4-BE49-F238E27FC236}">
              <a16:creationId xmlns:a16="http://schemas.microsoft.com/office/drawing/2014/main" id="{00000000-0008-0000-0800-000085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0" name="Straight Connector 389">
          <a:extLst>
            <a:ext uri="{FF2B5EF4-FFF2-40B4-BE49-F238E27FC236}">
              <a16:creationId xmlns:a16="http://schemas.microsoft.com/office/drawing/2014/main" id="{00000000-0008-0000-0800-00008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1" name="Straight Connector 390">
          <a:extLst>
            <a:ext uri="{FF2B5EF4-FFF2-40B4-BE49-F238E27FC236}">
              <a16:creationId xmlns:a16="http://schemas.microsoft.com/office/drawing/2014/main" id="{00000000-0008-0000-0800-00008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2" name="Straight Connector 391">
          <a:extLst>
            <a:ext uri="{FF2B5EF4-FFF2-40B4-BE49-F238E27FC236}">
              <a16:creationId xmlns:a16="http://schemas.microsoft.com/office/drawing/2014/main" id="{00000000-0008-0000-0800-00008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3" name="Straight Connector 392">
          <a:extLst>
            <a:ext uri="{FF2B5EF4-FFF2-40B4-BE49-F238E27FC236}">
              <a16:creationId xmlns:a16="http://schemas.microsoft.com/office/drawing/2014/main" id="{00000000-0008-0000-0800-00008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94" name="Straight Connector 393">
          <a:extLst>
            <a:ext uri="{FF2B5EF4-FFF2-40B4-BE49-F238E27FC236}">
              <a16:creationId xmlns:a16="http://schemas.microsoft.com/office/drawing/2014/main" id="{00000000-0008-0000-0800-00008A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5" name="Straight Connector 394">
          <a:extLst>
            <a:ext uri="{FF2B5EF4-FFF2-40B4-BE49-F238E27FC236}">
              <a16:creationId xmlns:a16="http://schemas.microsoft.com/office/drawing/2014/main" id="{00000000-0008-0000-0800-00008B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6" name="Straight Connector 395">
          <a:extLst>
            <a:ext uri="{FF2B5EF4-FFF2-40B4-BE49-F238E27FC236}">
              <a16:creationId xmlns:a16="http://schemas.microsoft.com/office/drawing/2014/main" id="{00000000-0008-0000-0800-00008C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7" name="Straight Connector 396">
          <a:extLst>
            <a:ext uri="{FF2B5EF4-FFF2-40B4-BE49-F238E27FC236}">
              <a16:creationId xmlns:a16="http://schemas.microsoft.com/office/drawing/2014/main" id="{00000000-0008-0000-0800-00008D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8" name="Straight Connector 397">
          <a:extLst>
            <a:ext uri="{FF2B5EF4-FFF2-40B4-BE49-F238E27FC236}">
              <a16:creationId xmlns:a16="http://schemas.microsoft.com/office/drawing/2014/main" id="{00000000-0008-0000-0800-00008E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9" name="Straight Connector 398">
          <a:extLst>
            <a:ext uri="{FF2B5EF4-FFF2-40B4-BE49-F238E27FC236}">
              <a16:creationId xmlns:a16="http://schemas.microsoft.com/office/drawing/2014/main" id="{00000000-0008-0000-0800-00008F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00" name="Straight Connector 399">
          <a:extLst>
            <a:ext uri="{FF2B5EF4-FFF2-40B4-BE49-F238E27FC236}">
              <a16:creationId xmlns:a16="http://schemas.microsoft.com/office/drawing/2014/main" id="{00000000-0008-0000-0800-000090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1" name="Straight Connector 400">
          <a:extLst>
            <a:ext uri="{FF2B5EF4-FFF2-40B4-BE49-F238E27FC236}">
              <a16:creationId xmlns:a16="http://schemas.microsoft.com/office/drawing/2014/main" id="{00000000-0008-0000-0800-000091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02" name="Straight Connector 401">
          <a:extLst>
            <a:ext uri="{FF2B5EF4-FFF2-40B4-BE49-F238E27FC236}">
              <a16:creationId xmlns:a16="http://schemas.microsoft.com/office/drawing/2014/main" id="{00000000-0008-0000-0800-000092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03" name="Straight Connector 402">
          <a:extLst>
            <a:ext uri="{FF2B5EF4-FFF2-40B4-BE49-F238E27FC236}">
              <a16:creationId xmlns:a16="http://schemas.microsoft.com/office/drawing/2014/main" id="{00000000-0008-0000-0800-000093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04" name="Straight Connector 403">
          <a:extLst>
            <a:ext uri="{FF2B5EF4-FFF2-40B4-BE49-F238E27FC236}">
              <a16:creationId xmlns:a16="http://schemas.microsoft.com/office/drawing/2014/main" id="{00000000-0008-0000-0800-000094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05" name="Straight Connector 404">
          <a:extLst>
            <a:ext uri="{FF2B5EF4-FFF2-40B4-BE49-F238E27FC236}">
              <a16:creationId xmlns:a16="http://schemas.microsoft.com/office/drawing/2014/main" id="{00000000-0008-0000-0800-000095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06" name="Straight Connector 405">
          <a:extLst>
            <a:ext uri="{FF2B5EF4-FFF2-40B4-BE49-F238E27FC236}">
              <a16:creationId xmlns:a16="http://schemas.microsoft.com/office/drawing/2014/main" id="{00000000-0008-0000-0800-000096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07" name="Straight Connector 406">
          <a:extLst>
            <a:ext uri="{FF2B5EF4-FFF2-40B4-BE49-F238E27FC236}">
              <a16:creationId xmlns:a16="http://schemas.microsoft.com/office/drawing/2014/main" id="{00000000-0008-0000-0800-000097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08" name="Straight Connector 407">
          <a:extLst>
            <a:ext uri="{FF2B5EF4-FFF2-40B4-BE49-F238E27FC236}">
              <a16:creationId xmlns:a16="http://schemas.microsoft.com/office/drawing/2014/main" id="{00000000-0008-0000-0800-000098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09" name="Straight Connector 408">
          <a:extLst>
            <a:ext uri="{FF2B5EF4-FFF2-40B4-BE49-F238E27FC236}">
              <a16:creationId xmlns:a16="http://schemas.microsoft.com/office/drawing/2014/main" id="{00000000-0008-0000-0800-000099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10" name="Straight Connector 409">
          <a:extLst>
            <a:ext uri="{FF2B5EF4-FFF2-40B4-BE49-F238E27FC236}">
              <a16:creationId xmlns:a16="http://schemas.microsoft.com/office/drawing/2014/main" id="{00000000-0008-0000-0800-00009A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411" name="Straight Connector 410">
          <a:extLst>
            <a:ext uri="{FF2B5EF4-FFF2-40B4-BE49-F238E27FC236}">
              <a16:creationId xmlns:a16="http://schemas.microsoft.com/office/drawing/2014/main" id="{00000000-0008-0000-0800-00009B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412" name="Straight Connector 411">
          <a:extLst>
            <a:ext uri="{FF2B5EF4-FFF2-40B4-BE49-F238E27FC236}">
              <a16:creationId xmlns:a16="http://schemas.microsoft.com/office/drawing/2014/main" id="{00000000-0008-0000-0800-00009C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413" name="Straight Connector 412">
          <a:extLst>
            <a:ext uri="{FF2B5EF4-FFF2-40B4-BE49-F238E27FC236}">
              <a16:creationId xmlns:a16="http://schemas.microsoft.com/office/drawing/2014/main" id="{00000000-0008-0000-0800-00009D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414" name="Straight Connector 413">
          <a:extLst>
            <a:ext uri="{FF2B5EF4-FFF2-40B4-BE49-F238E27FC236}">
              <a16:creationId xmlns:a16="http://schemas.microsoft.com/office/drawing/2014/main" id="{00000000-0008-0000-0800-00009E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415" name="Straight Connector 414">
          <a:extLst>
            <a:ext uri="{FF2B5EF4-FFF2-40B4-BE49-F238E27FC236}">
              <a16:creationId xmlns:a16="http://schemas.microsoft.com/office/drawing/2014/main" id="{00000000-0008-0000-0800-00009F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416" name="Straight Connector 415">
          <a:extLst>
            <a:ext uri="{FF2B5EF4-FFF2-40B4-BE49-F238E27FC236}">
              <a16:creationId xmlns:a16="http://schemas.microsoft.com/office/drawing/2014/main" id="{00000000-0008-0000-0800-0000A0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417" name="Straight Connector 416">
          <a:extLst>
            <a:ext uri="{FF2B5EF4-FFF2-40B4-BE49-F238E27FC236}">
              <a16:creationId xmlns:a16="http://schemas.microsoft.com/office/drawing/2014/main" id="{00000000-0008-0000-0800-0000A1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18" name="Straight Connector 417">
          <a:extLst>
            <a:ext uri="{FF2B5EF4-FFF2-40B4-BE49-F238E27FC236}">
              <a16:creationId xmlns:a16="http://schemas.microsoft.com/office/drawing/2014/main" id="{00000000-0008-0000-0800-0000A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19" name="Straight Connector 418">
          <a:extLst>
            <a:ext uri="{FF2B5EF4-FFF2-40B4-BE49-F238E27FC236}">
              <a16:creationId xmlns:a16="http://schemas.microsoft.com/office/drawing/2014/main" id="{00000000-0008-0000-0800-0000A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0" name="Straight Connector 419">
          <a:extLst>
            <a:ext uri="{FF2B5EF4-FFF2-40B4-BE49-F238E27FC236}">
              <a16:creationId xmlns:a16="http://schemas.microsoft.com/office/drawing/2014/main" id="{00000000-0008-0000-0800-0000A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1" name="Straight Connector 420">
          <a:extLst>
            <a:ext uri="{FF2B5EF4-FFF2-40B4-BE49-F238E27FC236}">
              <a16:creationId xmlns:a16="http://schemas.microsoft.com/office/drawing/2014/main" id="{00000000-0008-0000-0800-0000A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422" name="Straight Connector 421">
          <a:extLst>
            <a:ext uri="{FF2B5EF4-FFF2-40B4-BE49-F238E27FC236}">
              <a16:creationId xmlns:a16="http://schemas.microsoft.com/office/drawing/2014/main" id="{00000000-0008-0000-0800-0000A6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3" name="Straight Connector 422">
          <a:extLst>
            <a:ext uri="{FF2B5EF4-FFF2-40B4-BE49-F238E27FC236}">
              <a16:creationId xmlns:a16="http://schemas.microsoft.com/office/drawing/2014/main" id="{00000000-0008-0000-0800-0000A7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4" name="Straight Connector 423">
          <a:extLst>
            <a:ext uri="{FF2B5EF4-FFF2-40B4-BE49-F238E27FC236}">
              <a16:creationId xmlns:a16="http://schemas.microsoft.com/office/drawing/2014/main" id="{00000000-0008-0000-0800-0000A8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5" name="Straight Connector 424">
          <a:extLst>
            <a:ext uri="{FF2B5EF4-FFF2-40B4-BE49-F238E27FC236}">
              <a16:creationId xmlns:a16="http://schemas.microsoft.com/office/drawing/2014/main" id="{00000000-0008-0000-0800-0000A9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6" name="Straight Connector 425">
          <a:extLst>
            <a:ext uri="{FF2B5EF4-FFF2-40B4-BE49-F238E27FC236}">
              <a16:creationId xmlns:a16="http://schemas.microsoft.com/office/drawing/2014/main" id="{00000000-0008-0000-0800-0000AA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7" name="Straight Connector 426">
          <a:extLst>
            <a:ext uri="{FF2B5EF4-FFF2-40B4-BE49-F238E27FC236}">
              <a16:creationId xmlns:a16="http://schemas.microsoft.com/office/drawing/2014/main" id="{00000000-0008-0000-0800-0000AB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8" name="Straight Connector 427">
          <a:extLst>
            <a:ext uri="{FF2B5EF4-FFF2-40B4-BE49-F238E27FC236}">
              <a16:creationId xmlns:a16="http://schemas.microsoft.com/office/drawing/2014/main" id="{00000000-0008-0000-0800-0000AC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9" name="Straight Connector 428">
          <a:extLst>
            <a:ext uri="{FF2B5EF4-FFF2-40B4-BE49-F238E27FC236}">
              <a16:creationId xmlns:a16="http://schemas.microsoft.com/office/drawing/2014/main" id="{00000000-0008-0000-0800-0000AD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30" name="Straight Connector 429">
          <a:extLst>
            <a:ext uri="{FF2B5EF4-FFF2-40B4-BE49-F238E27FC236}">
              <a16:creationId xmlns:a16="http://schemas.microsoft.com/office/drawing/2014/main" id="{00000000-0008-0000-0800-0000AE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31" name="Straight Connector 430">
          <a:extLst>
            <a:ext uri="{FF2B5EF4-FFF2-40B4-BE49-F238E27FC236}">
              <a16:creationId xmlns:a16="http://schemas.microsoft.com/office/drawing/2014/main" id="{00000000-0008-0000-0800-0000AF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32" name="Straight Connector 431">
          <a:extLst>
            <a:ext uri="{FF2B5EF4-FFF2-40B4-BE49-F238E27FC236}">
              <a16:creationId xmlns:a16="http://schemas.microsoft.com/office/drawing/2014/main" id="{00000000-0008-0000-0800-0000B0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33" name="Straight Connector 432">
          <a:extLst>
            <a:ext uri="{FF2B5EF4-FFF2-40B4-BE49-F238E27FC236}">
              <a16:creationId xmlns:a16="http://schemas.microsoft.com/office/drawing/2014/main" id="{00000000-0008-0000-0800-0000B1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34" name="Straight Connector 433">
          <a:extLst>
            <a:ext uri="{FF2B5EF4-FFF2-40B4-BE49-F238E27FC236}">
              <a16:creationId xmlns:a16="http://schemas.microsoft.com/office/drawing/2014/main" id="{00000000-0008-0000-0800-0000B2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35" name="Straight Connector 434">
          <a:extLst>
            <a:ext uri="{FF2B5EF4-FFF2-40B4-BE49-F238E27FC236}">
              <a16:creationId xmlns:a16="http://schemas.microsoft.com/office/drawing/2014/main" id="{00000000-0008-0000-0800-0000B3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36" name="Straight Connector 435">
          <a:extLst>
            <a:ext uri="{FF2B5EF4-FFF2-40B4-BE49-F238E27FC236}">
              <a16:creationId xmlns:a16="http://schemas.microsoft.com/office/drawing/2014/main" id="{00000000-0008-0000-0800-0000B4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37" name="Straight Connector 436">
          <a:extLst>
            <a:ext uri="{FF2B5EF4-FFF2-40B4-BE49-F238E27FC236}">
              <a16:creationId xmlns:a16="http://schemas.microsoft.com/office/drawing/2014/main" id="{00000000-0008-0000-0800-0000B5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38" name="Straight Connector 437">
          <a:extLst>
            <a:ext uri="{FF2B5EF4-FFF2-40B4-BE49-F238E27FC236}">
              <a16:creationId xmlns:a16="http://schemas.microsoft.com/office/drawing/2014/main" id="{00000000-0008-0000-0800-0000B6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439" name="Straight Connector 438">
          <a:extLst>
            <a:ext uri="{FF2B5EF4-FFF2-40B4-BE49-F238E27FC236}">
              <a16:creationId xmlns:a16="http://schemas.microsoft.com/office/drawing/2014/main" id="{00000000-0008-0000-0800-0000B7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440" name="Straight Connector 439">
          <a:extLst>
            <a:ext uri="{FF2B5EF4-FFF2-40B4-BE49-F238E27FC236}">
              <a16:creationId xmlns:a16="http://schemas.microsoft.com/office/drawing/2014/main" id="{00000000-0008-0000-0800-0000B8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441" name="Straight Connector 440">
          <a:extLst>
            <a:ext uri="{FF2B5EF4-FFF2-40B4-BE49-F238E27FC236}">
              <a16:creationId xmlns:a16="http://schemas.microsoft.com/office/drawing/2014/main" id="{00000000-0008-0000-0800-0000B9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442" name="Straight Connector 441">
          <a:extLst>
            <a:ext uri="{FF2B5EF4-FFF2-40B4-BE49-F238E27FC236}">
              <a16:creationId xmlns:a16="http://schemas.microsoft.com/office/drawing/2014/main" id="{00000000-0008-0000-0800-0000BA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443" name="Straight Connector 442">
          <a:extLst>
            <a:ext uri="{FF2B5EF4-FFF2-40B4-BE49-F238E27FC236}">
              <a16:creationId xmlns:a16="http://schemas.microsoft.com/office/drawing/2014/main" id="{00000000-0008-0000-0800-0000BB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444" name="Straight Connector 443">
          <a:extLst>
            <a:ext uri="{FF2B5EF4-FFF2-40B4-BE49-F238E27FC236}">
              <a16:creationId xmlns:a16="http://schemas.microsoft.com/office/drawing/2014/main" id="{00000000-0008-0000-0800-0000BC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445" name="Straight Connector 444">
          <a:extLst>
            <a:ext uri="{FF2B5EF4-FFF2-40B4-BE49-F238E27FC236}">
              <a16:creationId xmlns:a16="http://schemas.microsoft.com/office/drawing/2014/main" id="{00000000-0008-0000-0800-0000BD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46" name="Straight Connector 445">
          <a:extLst>
            <a:ext uri="{FF2B5EF4-FFF2-40B4-BE49-F238E27FC236}">
              <a16:creationId xmlns:a16="http://schemas.microsoft.com/office/drawing/2014/main" id="{00000000-0008-0000-0800-0000B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47" name="Straight Connector 446">
          <a:extLst>
            <a:ext uri="{FF2B5EF4-FFF2-40B4-BE49-F238E27FC236}">
              <a16:creationId xmlns:a16="http://schemas.microsoft.com/office/drawing/2014/main" id="{00000000-0008-0000-0800-0000B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48" name="Straight Connector 447">
          <a:extLst>
            <a:ext uri="{FF2B5EF4-FFF2-40B4-BE49-F238E27FC236}">
              <a16:creationId xmlns:a16="http://schemas.microsoft.com/office/drawing/2014/main" id="{00000000-0008-0000-0800-0000C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49" name="Straight Connector 448">
          <a:extLst>
            <a:ext uri="{FF2B5EF4-FFF2-40B4-BE49-F238E27FC236}">
              <a16:creationId xmlns:a16="http://schemas.microsoft.com/office/drawing/2014/main" id="{00000000-0008-0000-0800-0000C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450" name="Straight Connector 449">
          <a:extLst>
            <a:ext uri="{FF2B5EF4-FFF2-40B4-BE49-F238E27FC236}">
              <a16:creationId xmlns:a16="http://schemas.microsoft.com/office/drawing/2014/main" id="{00000000-0008-0000-0800-0000C2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51" name="Straight Connector 450">
          <a:extLst>
            <a:ext uri="{FF2B5EF4-FFF2-40B4-BE49-F238E27FC236}">
              <a16:creationId xmlns:a16="http://schemas.microsoft.com/office/drawing/2014/main" id="{00000000-0008-0000-0800-0000C3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52" name="Straight Connector 451">
          <a:extLst>
            <a:ext uri="{FF2B5EF4-FFF2-40B4-BE49-F238E27FC236}">
              <a16:creationId xmlns:a16="http://schemas.microsoft.com/office/drawing/2014/main" id="{00000000-0008-0000-0800-0000C4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53" name="Straight Connector 452">
          <a:extLst>
            <a:ext uri="{FF2B5EF4-FFF2-40B4-BE49-F238E27FC236}">
              <a16:creationId xmlns:a16="http://schemas.microsoft.com/office/drawing/2014/main" id="{00000000-0008-0000-0800-0000C5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4" name="Straight Connector 453">
          <a:extLst>
            <a:ext uri="{FF2B5EF4-FFF2-40B4-BE49-F238E27FC236}">
              <a16:creationId xmlns:a16="http://schemas.microsoft.com/office/drawing/2014/main" id="{00000000-0008-0000-0800-0000C6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55" name="Straight Connector 454">
          <a:extLst>
            <a:ext uri="{FF2B5EF4-FFF2-40B4-BE49-F238E27FC236}">
              <a16:creationId xmlns:a16="http://schemas.microsoft.com/office/drawing/2014/main" id="{00000000-0008-0000-0800-0000C7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56" name="Straight Connector 455">
          <a:extLst>
            <a:ext uri="{FF2B5EF4-FFF2-40B4-BE49-F238E27FC236}">
              <a16:creationId xmlns:a16="http://schemas.microsoft.com/office/drawing/2014/main" id="{00000000-0008-0000-0800-0000C8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57" name="Straight Connector 456">
          <a:extLst>
            <a:ext uri="{FF2B5EF4-FFF2-40B4-BE49-F238E27FC236}">
              <a16:creationId xmlns:a16="http://schemas.microsoft.com/office/drawing/2014/main" id="{00000000-0008-0000-0800-0000C9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8" name="Straight Connector 457">
          <a:extLst>
            <a:ext uri="{FF2B5EF4-FFF2-40B4-BE49-F238E27FC236}">
              <a16:creationId xmlns:a16="http://schemas.microsoft.com/office/drawing/2014/main" id="{00000000-0008-0000-0800-0000CA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59" name="Straight Connector 458">
          <a:extLst>
            <a:ext uri="{FF2B5EF4-FFF2-40B4-BE49-F238E27FC236}">
              <a16:creationId xmlns:a16="http://schemas.microsoft.com/office/drawing/2014/main" id="{00000000-0008-0000-0800-0000CB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60" name="Straight Connector 459">
          <a:extLst>
            <a:ext uri="{FF2B5EF4-FFF2-40B4-BE49-F238E27FC236}">
              <a16:creationId xmlns:a16="http://schemas.microsoft.com/office/drawing/2014/main" id="{00000000-0008-0000-0800-0000CC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61" name="Straight Connector 460">
          <a:extLst>
            <a:ext uri="{FF2B5EF4-FFF2-40B4-BE49-F238E27FC236}">
              <a16:creationId xmlns:a16="http://schemas.microsoft.com/office/drawing/2014/main" id="{00000000-0008-0000-0800-0000CD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62" name="Straight Connector 461">
          <a:extLst>
            <a:ext uri="{FF2B5EF4-FFF2-40B4-BE49-F238E27FC236}">
              <a16:creationId xmlns:a16="http://schemas.microsoft.com/office/drawing/2014/main" id="{00000000-0008-0000-0800-0000CE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63" name="Straight Connector 462">
          <a:extLst>
            <a:ext uri="{FF2B5EF4-FFF2-40B4-BE49-F238E27FC236}">
              <a16:creationId xmlns:a16="http://schemas.microsoft.com/office/drawing/2014/main" id="{00000000-0008-0000-0800-0000CF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64" name="Straight Connector 463">
          <a:extLst>
            <a:ext uri="{FF2B5EF4-FFF2-40B4-BE49-F238E27FC236}">
              <a16:creationId xmlns:a16="http://schemas.microsoft.com/office/drawing/2014/main" id="{00000000-0008-0000-0800-0000D0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65" name="Straight Connector 464">
          <a:extLst>
            <a:ext uri="{FF2B5EF4-FFF2-40B4-BE49-F238E27FC236}">
              <a16:creationId xmlns:a16="http://schemas.microsoft.com/office/drawing/2014/main" id="{00000000-0008-0000-0800-0000D1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66" name="Straight Connector 465">
          <a:extLst>
            <a:ext uri="{FF2B5EF4-FFF2-40B4-BE49-F238E27FC236}">
              <a16:creationId xmlns:a16="http://schemas.microsoft.com/office/drawing/2014/main" id="{00000000-0008-0000-0800-0000D2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467" name="Straight Connector 466">
          <a:extLst>
            <a:ext uri="{FF2B5EF4-FFF2-40B4-BE49-F238E27FC236}">
              <a16:creationId xmlns:a16="http://schemas.microsoft.com/office/drawing/2014/main" id="{00000000-0008-0000-0800-0000D3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468" name="Straight Connector 467">
          <a:extLst>
            <a:ext uri="{FF2B5EF4-FFF2-40B4-BE49-F238E27FC236}">
              <a16:creationId xmlns:a16="http://schemas.microsoft.com/office/drawing/2014/main" id="{00000000-0008-0000-0800-0000D4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469" name="Straight Connector 468">
          <a:extLst>
            <a:ext uri="{FF2B5EF4-FFF2-40B4-BE49-F238E27FC236}">
              <a16:creationId xmlns:a16="http://schemas.microsoft.com/office/drawing/2014/main" id="{00000000-0008-0000-0800-0000D5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470" name="Straight Connector 469">
          <a:extLst>
            <a:ext uri="{FF2B5EF4-FFF2-40B4-BE49-F238E27FC236}">
              <a16:creationId xmlns:a16="http://schemas.microsoft.com/office/drawing/2014/main" id="{00000000-0008-0000-0800-0000D6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471" name="Straight Connector 470">
          <a:extLst>
            <a:ext uri="{FF2B5EF4-FFF2-40B4-BE49-F238E27FC236}">
              <a16:creationId xmlns:a16="http://schemas.microsoft.com/office/drawing/2014/main" id="{00000000-0008-0000-0800-0000D7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472" name="Straight Connector 471">
          <a:extLst>
            <a:ext uri="{FF2B5EF4-FFF2-40B4-BE49-F238E27FC236}">
              <a16:creationId xmlns:a16="http://schemas.microsoft.com/office/drawing/2014/main" id="{00000000-0008-0000-0800-0000D8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473" name="Straight Connector 472">
          <a:extLst>
            <a:ext uri="{FF2B5EF4-FFF2-40B4-BE49-F238E27FC236}">
              <a16:creationId xmlns:a16="http://schemas.microsoft.com/office/drawing/2014/main" id="{00000000-0008-0000-0800-0000D9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74" name="Straight Connector 473">
          <a:extLst>
            <a:ext uri="{FF2B5EF4-FFF2-40B4-BE49-F238E27FC236}">
              <a16:creationId xmlns:a16="http://schemas.microsoft.com/office/drawing/2014/main" id="{00000000-0008-0000-0800-0000D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75" name="Straight Connector 474">
          <a:extLst>
            <a:ext uri="{FF2B5EF4-FFF2-40B4-BE49-F238E27FC236}">
              <a16:creationId xmlns:a16="http://schemas.microsoft.com/office/drawing/2014/main" id="{00000000-0008-0000-0800-0000D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76" name="Straight Connector 475">
          <a:extLst>
            <a:ext uri="{FF2B5EF4-FFF2-40B4-BE49-F238E27FC236}">
              <a16:creationId xmlns:a16="http://schemas.microsoft.com/office/drawing/2014/main" id="{00000000-0008-0000-0800-0000D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77" name="Straight Connector 476">
          <a:extLst>
            <a:ext uri="{FF2B5EF4-FFF2-40B4-BE49-F238E27FC236}">
              <a16:creationId xmlns:a16="http://schemas.microsoft.com/office/drawing/2014/main" id="{00000000-0008-0000-0800-0000D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478" name="Straight Connector 477">
          <a:extLst>
            <a:ext uri="{FF2B5EF4-FFF2-40B4-BE49-F238E27FC236}">
              <a16:creationId xmlns:a16="http://schemas.microsoft.com/office/drawing/2014/main" id="{00000000-0008-0000-0800-0000DE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79" name="Straight Connector 478">
          <a:extLst>
            <a:ext uri="{FF2B5EF4-FFF2-40B4-BE49-F238E27FC236}">
              <a16:creationId xmlns:a16="http://schemas.microsoft.com/office/drawing/2014/main" id="{00000000-0008-0000-0800-0000DF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80" name="Straight Connector 479">
          <a:extLst>
            <a:ext uri="{FF2B5EF4-FFF2-40B4-BE49-F238E27FC236}">
              <a16:creationId xmlns:a16="http://schemas.microsoft.com/office/drawing/2014/main" id="{00000000-0008-0000-0800-0000E0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81" name="Straight Connector 480">
          <a:extLst>
            <a:ext uri="{FF2B5EF4-FFF2-40B4-BE49-F238E27FC236}">
              <a16:creationId xmlns:a16="http://schemas.microsoft.com/office/drawing/2014/main" id="{00000000-0008-0000-0800-0000E1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82" name="Straight Connector 481">
          <a:extLst>
            <a:ext uri="{FF2B5EF4-FFF2-40B4-BE49-F238E27FC236}">
              <a16:creationId xmlns:a16="http://schemas.microsoft.com/office/drawing/2014/main" id="{00000000-0008-0000-0800-0000E2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83" name="Straight Connector 482">
          <a:extLst>
            <a:ext uri="{FF2B5EF4-FFF2-40B4-BE49-F238E27FC236}">
              <a16:creationId xmlns:a16="http://schemas.microsoft.com/office/drawing/2014/main" id="{00000000-0008-0000-0800-0000E3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84" name="Straight Connector 483">
          <a:extLst>
            <a:ext uri="{FF2B5EF4-FFF2-40B4-BE49-F238E27FC236}">
              <a16:creationId xmlns:a16="http://schemas.microsoft.com/office/drawing/2014/main" id="{00000000-0008-0000-0800-0000E4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85" name="Straight Connector 484">
          <a:extLst>
            <a:ext uri="{FF2B5EF4-FFF2-40B4-BE49-F238E27FC236}">
              <a16:creationId xmlns:a16="http://schemas.microsoft.com/office/drawing/2014/main" id="{00000000-0008-0000-0800-0000E5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86" name="Straight Connector 485">
          <a:extLst>
            <a:ext uri="{FF2B5EF4-FFF2-40B4-BE49-F238E27FC236}">
              <a16:creationId xmlns:a16="http://schemas.microsoft.com/office/drawing/2014/main" id="{00000000-0008-0000-0800-0000E6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87" name="Straight Connector 486">
          <a:extLst>
            <a:ext uri="{FF2B5EF4-FFF2-40B4-BE49-F238E27FC236}">
              <a16:creationId xmlns:a16="http://schemas.microsoft.com/office/drawing/2014/main" id="{00000000-0008-0000-0800-0000E7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88" name="Straight Connector 487">
          <a:extLst>
            <a:ext uri="{FF2B5EF4-FFF2-40B4-BE49-F238E27FC236}">
              <a16:creationId xmlns:a16="http://schemas.microsoft.com/office/drawing/2014/main" id="{00000000-0008-0000-0800-0000E8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89" name="Straight Connector 488">
          <a:extLst>
            <a:ext uri="{FF2B5EF4-FFF2-40B4-BE49-F238E27FC236}">
              <a16:creationId xmlns:a16="http://schemas.microsoft.com/office/drawing/2014/main" id="{00000000-0008-0000-0800-0000E9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90" name="Straight Connector 489">
          <a:extLst>
            <a:ext uri="{FF2B5EF4-FFF2-40B4-BE49-F238E27FC236}">
              <a16:creationId xmlns:a16="http://schemas.microsoft.com/office/drawing/2014/main" id="{00000000-0008-0000-0800-0000EA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CxnSpPr/>
      </xdr:nvCxnSpPr>
      <xdr:spPr>
        <a:xfrm rot="16200000" flipH="1">
          <a:off x="5195888" y="633413"/>
          <a:ext cx="314325" cy="32385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CxnSpPr/>
      </xdr:nvCxnSpPr>
      <xdr:spPr>
        <a:xfrm rot="16200000" flipH="1">
          <a:off x="5557838" y="633413"/>
          <a:ext cx="314325" cy="32385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0900-000004000000}"/>
            </a:ext>
          </a:extLst>
        </xdr:cNvPr>
        <xdr:cNvCxnSpPr/>
      </xdr:nvCxnSpPr>
      <xdr:spPr>
        <a:xfrm rot="16200000" flipH="1">
          <a:off x="5919788" y="633413"/>
          <a:ext cx="314325" cy="32385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0900-000005000000}"/>
            </a:ext>
          </a:extLst>
        </xdr:cNvPr>
        <xdr:cNvCxnSpPr/>
      </xdr:nvCxnSpPr>
      <xdr:spPr>
        <a:xfrm rot="16200000" flipH="1">
          <a:off x="483393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0900-000006000000}"/>
            </a:ext>
          </a:extLst>
        </xdr:cNvPr>
        <xdr:cNvCxnSpPr/>
      </xdr:nvCxnSpPr>
      <xdr:spPr>
        <a:xfrm rot="16200000" flipH="1">
          <a:off x="483393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0900-000007000000}"/>
            </a:ext>
          </a:extLst>
        </xdr:cNvPr>
        <xdr:cNvCxnSpPr/>
      </xdr:nvCxnSpPr>
      <xdr:spPr>
        <a:xfrm rot="16200000" flipH="1">
          <a:off x="4833938" y="163353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00000000-0008-0000-0900-000008000000}"/>
            </a:ext>
          </a:extLst>
        </xdr:cNvPr>
        <xdr:cNvCxnSpPr/>
      </xdr:nvCxnSpPr>
      <xdr:spPr>
        <a:xfrm rot="16200000" flipH="1">
          <a:off x="519588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0900-000009000000}"/>
            </a:ext>
          </a:extLst>
        </xdr:cNvPr>
        <xdr:cNvCxnSpPr/>
      </xdr:nvCxnSpPr>
      <xdr:spPr>
        <a:xfrm rot="16200000" flipH="1">
          <a:off x="555783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0900-00000A000000}"/>
            </a:ext>
          </a:extLst>
        </xdr:cNvPr>
        <xdr:cNvCxnSpPr/>
      </xdr:nvCxnSpPr>
      <xdr:spPr>
        <a:xfrm rot="16200000" flipH="1">
          <a:off x="5557838" y="163353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00000000-0008-0000-0900-00000B000000}"/>
            </a:ext>
          </a:extLst>
        </xdr:cNvPr>
        <xdr:cNvCxnSpPr/>
      </xdr:nvCxnSpPr>
      <xdr:spPr>
        <a:xfrm rot="16200000" flipH="1">
          <a:off x="591978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0900-00000C000000}"/>
            </a:ext>
          </a:extLst>
        </xdr:cNvPr>
        <xdr:cNvCxnSpPr/>
      </xdr:nvCxnSpPr>
      <xdr:spPr>
        <a:xfrm rot="16200000" flipH="1">
          <a:off x="591978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00000000-0008-0000-0900-00000D000000}"/>
            </a:ext>
          </a:extLst>
        </xdr:cNvPr>
        <xdr:cNvCxnSpPr/>
      </xdr:nvCxnSpPr>
      <xdr:spPr>
        <a:xfrm rot="16200000" flipH="1">
          <a:off x="6282690" y="630558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0900-00000E000000}"/>
            </a:ext>
          </a:extLst>
        </xdr:cNvPr>
        <xdr:cNvCxnSpPr/>
      </xdr:nvCxnSpPr>
      <xdr:spPr>
        <a:xfrm rot="16200000" flipH="1">
          <a:off x="6282690" y="963933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id="{00000000-0008-0000-0900-00000F000000}"/>
            </a:ext>
          </a:extLst>
        </xdr:cNvPr>
        <xdr:cNvCxnSpPr/>
      </xdr:nvCxnSpPr>
      <xdr:spPr>
        <a:xfrm rot="16200000" flipH="1">
          <a:off x="6282690" y="1297308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00000000-0008-0000-0900-000010000000}"/>
            </a:ext>
          </a:extLst>
        </xdr:cNvPr>
        <xdr:cNvCxnSpPr/>
      </xdr:nvCxnSpPr>
      <xdr:spPr>
        <a:xfrm rot="16200000" flipH="1">
          <a:off x="6282690" y="1630683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0900-000011000000}"/>
            </a:ext>
          </a:extLst>
        </xdr:cNvPr>
        <xdr:cNvCxnSpPr/>
      </xdr:nvCxnSpPr>
      <xdr:spPr>
        <a:xfrm rot="16200000" flipH="1">
          <a:off x="5195886" y="1614489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900-000012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0900-000013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0900-000014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0900-000015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00000000-0008-0000-0900-000016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0900-000017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>
          <a:extLst>
            <a:ext uri="{FF2B5EF4-FFF2-40B4-BE49-F238E27FC236}">
              <a16:creationId xmlns:a16="http://schemas.microsoft.com/office/drawing/2014/main" id="{00000000-0008-0000-0900-000018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id="{00000000-0008-0000-0900-000019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id="{00000000-0008-0000-0900-00001A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id="{00000000-0008-0000-0900-00001B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id="{00000000-0008-0000-0900-00001C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id="{00000000-0008-0000-0900-00001D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" name="Straight Connector 29">
          <a:extLst>
            <a:ext uri="{FF2B5EF4-FFF2-40B4-BE49-F238E27FC236}">
              <a16:creationId xmlns:a16="http://schemas.microsoft.com/office/drawing/2014/main" id="{00000000-0008-0000-0900-00001E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" name="Straight Connector 30">
          <a:extLst>
            <a:ext uri="{FF2B5EF4-FFF2-40B4-BE49-F238E27FC236}">
              <a16:creationId xmlns:a16="http://schemas.microsoft.com/office/drawing/2014/main" id="{00000000-0008-0000-0900-00001F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" name="Straight Connector 31">
          <a:extLst>
            <a:ext uri="{FF2B5EF4-FFF2-40B4-BE49-F238E27FC236}">
              <a16:creationId xmlns:a16="http://schemas.microsoft.com/office/drawing/2014/main" id="{00000000-0008-0000-0900-000020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" name="Straight Connector 32">
          <a:extLst>
            <a:ext uri="{FF2B5EF4-FFF2-40B4-BE49-F238E27FC236}">
              <a16:creationId xmlns:a16="http://schemas.microsoft.com/office/drawing/2014/main" id="{00000000-0008-0000-0900-000021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" name="Straight Connector 33">
          <a:extLst>
            <a:ext uri="{FF2B5EF4-FFF2-40B4-BE49-F238E27FC236}">
              <a16:creationId xmlns:a16="http://schemas.microsoft.com/office/drawing/2014/main" id="{00000000-0008-0000-0900-000022000000}"/>
            </a:ext>
          </a:extLst>
        </xdr:cNvPr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" name="Straight Connector 34">
          <a:extLst>
            <a:ext uri="{FF2B5EF4-FFF2-40B4-BE49-F238E27FC236}">
              <a16:creationId xmlns:a16="http://schemas.microsoft.com/office/drawing/2014/main" id="{00000000-0008-0000-0900-000023000000}"/>
            </a:ext>
          </a:extLst>
        </xdr:cNvPr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" name="Straight Connector 35">
          <a:extLst>
            <a:ext uri="{FF2B5EF4-FFF2-40B4-BE49-F238E27FC236}">
              <a16:creationId xmlns:a16="http://schemas.microsoft.com/office/drawing/2014/main" id="{00000000-0008-0000-0900-000024000000}"/>
            </a:ext>
          </a:extLst>
        </xdr:cNvPr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" name="Straight Connector 36">
          <a:extLst>
            <a:ext uri="{FF2B5EF4-FFF2-40B4-BE49-F238E27FC236}">
              <a16:creationId xmlns:a16="http://schemas.microsoft.com/office/drawing/2014/main" id="{00000000-0008-0000-0900-000025000000}"/>
            </a:ext>
          </a:extLst>
        </xdr:cNvPr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" name="Straight Connector 37">
          <a:extLst>
            <a:ext uri="{FF2B5EF4-FFF2-40B4-BE49-F238E27FC236}">
              <a16:creationId xmlns:a16="http://schemas.microsoft.com/office/drawing/2014/main" id="{00000000-0008-0000-0900-000026000000}"/>
            </a:ext>
          </a:extLst>
        </xdr:cNvPr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" name="Straight Connector 38">
          <a:extLst>
            <a:ext uri="{FF2B5EF4-FFF2-40B4-BE49-F238E27FC236}">
              <a16:creationId xmlns:a16="http://schemas.microsoft.com/office/drawing/2014/main" id="{00000000-0008-0000-0900-000027000000}"/>
            </a:ext>
          </a:extLst>
        </xdr:cNvPr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" name="Straight Connector 39">
          <a:extLst>
            <a:ext uri="{FF2B5EF4-FFF2-40B4-BE49-F238E27FC236}">
              <a16:creationId xmlns:a16="http://schemas.microsoft.com/office/drawing/2014/main" id="{00000000-0008-0000-0900-000028000000}"/>
            </a:ext>
          </a:extLst>
        </xdr:cNvPr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1" name="Straight Connector 40">
          <a:extLst>
            <a:ext uri="{FF2B5EF4-FFF2-40B4-BE49-F238E27FC236}">
              <a16:creationId xmlns:a16="http://schemas.microsoft.com/office/drawing/2014/main" id="{00000000-0008-0000-0900-000029000000}"/>
            </a:ext>
          </a:extLst>
        </xdr:cNvPr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" name="Straight Connector 41">
          <a:extLst>
            <a:ext uri="{FF2B5EF4-FFF2-40B4-BE49-F238E27FC236}">
              <a16:creationId xmlns:a16="http://schemas.microsoft.com/office/drawing/2014/main" id="{00000000-0008-0000-0900-00002A000000}"/>
            </a:ext>
          </a:extLst>
        </xdr:cNvPr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3" name="Straight Connector 42">
          <a:extLst>
            <a:ext uri="{FF2B5EF4-FFF2-40B4-BE49-F238E27FC236}">
              <a16:creationId xmlns:a16="http://schemas.microsoft.com/office/drawing/2014/main" id="{00000000-0008-0000-0900-00002B000000}"/>
            </a:ext>
          </a:extLst>
        </xdr:cNvPr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4" name="Straight Connector 43">
          <a:extLst>
            <a:ext uri="{FF2B5EF4-FFF2-40B4-BE49-F238E27FC236}">
              <a16:creationId xmlns:a16="http://schemas.microsoft.com/office/drawing/2014/main" id="{00000000-0008-0000-0900-00002C000000}"/>
            </a:ext>
          </a:extLst>
        </xdr:cNvPr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" name="Straight Connector 44">
          <a:extLst>
            <a:ext uri="{FF2B5EF4-FFF2-40B4-BE49-F238E27FC236}">
              <a16:creationId xmlns:a16="http://schemas.microsoft.com/office/drawing/2014/main" id="{00000000-0008-0000-0900-00002D000000}"/>
            </a:ext>
          </a:extLst>
        </xdr:cNvPr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6" name="Straight Connector 45">
          <a:extLst>
            <a:ext uri="{FF2B5EF4-FFF2-40B4-BE49-F238E27FC236}">
              <a16:creationId xmlns:a16="http://schemas.microsoft.com/office/drawing/2014/main" id="{00000000-0008-0000-0900-00002E000000}"/>
            </a:ext>
          </a:extLst>
        </xdr:cNvPr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7" name="Straight Connector 46">
          <a:extLst>
            <a:ext uri="{FF2B5EF4-FFF2-40B4-BE49-F238E27FC236}">
              <a16:creationId xmlns:a16="http://schemas.microsoft.com/office/drawing/2014/main" id="{00000000-0008-0000-0900-00002F000000}"/>
            </a:ext>
          </a:extLst>
        </xdr:cNvPr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8" name="Straight Connector 47">
          <a:extLst>
            <a:ext uri="{FF2B5EF4-FFF2-40B4-BE49-F238E27FC236}">
              <a16:creationId xmlns:a16="http://schemas.microsoft.com/office/drawing/2014/main" id="{00000000-0008-0000-0900-000030000000}"/>
            </a:ext>
          </a:extLst>
        </xdr:cNvPr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9" name="Straight Connector 48">
          <a:extLst>
            <a:ext uri="{FF2B5EF4-FFF2-40B4-BE49-F238E27FC236}">
              <a16:creationId xmlns:a16="http://schemas.microsoft.com/office/drawing/2014/main" id="{00000000-0008-0000-0900-000031000000}"/>
            </a:ext>
          </a:extLst>
        </xdr:cNvPr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50" name="Straight Connector 49">
          <a:extLst>
            <a:ext uri="{FF2B5EF4-FFF2-40B4-BE49-F238E27FC236}">
              <a16:creationId xmlns:a16="http://schemas.microsoft.com/office/drawing/2014/main" id="{00000000-0008-0000-0900-000032000000}"/>
            </a:ext>
          </a:extLst>
        </xdr:cNvPr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51" name="Straight Connector 50">
          <a:extLst>
            <a:ext uri="{FF2B5EF4-FFF2-40B4-BE49-F238E27FC236}">
              <a16:creationId xmlns:a16="http://schemas.microsoft.com/office/drawing/2014/main" id="{00000000-0008-0000-0900-000033000000}"/>
            </a:ext>
          </a:extLst>
        </xdr:cNvPr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52" name="Straight Connector 51">
          <a:extLst>
            <a:ext uri="{FF2B5EF4-FFF2-40B4-BE49-F238E27FC236}">
              <a16:creationId xmlns:a16="http://schemas.microsoft.com/office/drawing/2014/main" id="{00000000-0008-0000-0900-000034000000}"/>
            </a:ext>
          </a:extLst>
        </xdr:cNvPr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53" name="Straight Connector 52">
          <a:extLst>
            <a:ext uri="{FF2B5EF4-FFF2-40B4-BE49-F238E27FC236}">
              <a16:creationId xmlns:a16="http://schemas.microsoft.com/office/drawing/2014/main" id="{00000000-0008-0000-0900-000035000000}"/>
            </a:ext>
          </a:extLst>
        </xdr:cNvPr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54" name="Straight Connector 53">
          <a:extLst>
            <a:ext uri="{FF2B5EF4-FFF2-40B4-BE49-F238E27FC236}">
              <a16:creationId xmlns:a16="http://schemas.microsoft.com/office/drawing/2014/main" id="{00000000-0008-0000-0900-000036000000}"/>
            </a:ext>
          </a:extLst>
        </xdr:cNvPr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55" name="Straight Connector 54">
          <a:extLst>
            <a:ext uri="{FF2B5EF4-FFF2-40B4-BE49-F238E27FC236}">
              <a16:creationId xmlns:a16="http://schemas.microsoft.com/office/drawing/2014/main" id="{00000000-0008-0000-0900-000037000000}"/>
            </a:ext>
          </a:extLst>
        </xdr:cNvPr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56" name="Straight Connector 55">
          <a:extLst>
            <a:ext uri="{FF2B5EF4-FFF2-40B4-BE49-F238E27FC236}">
              <a16:creationId xmlns:a16="http://schemas.microsoft.com/office/drawing/2014/main" id="{00000000-0008-0000-0900-000038000000}"/>
            </a:ext>
          </a:extLst>
        </xdr:cNvPr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57" name="Straight Connector 56">
          <a:extLst>
            <a:ext uri="{FF2B5EF4-FFF2-40B4-BE49-F238E27FC236}">
              <a16:creationId xmlns:a16="http://schemas.microsoft.com/office/drawing/2014/main" id="{00000000-0008-0000-0900-000039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58" name="Straight Connector 57">
          <a:extLst>
            <a:ext uri="{FF2B5EF4-FFF2-40B4-BE49-F238E27FC236}">
              <a16:creationId xmlns:a16="http://schemas.microsoft.com/office/drawing/2014/main" id="{00000000-0008-0000-0900-00003A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59" name="Straight Connector 58">
          <a:extLst>
            <a:ext uri="{FF2B5EF4-FFF2-40B4-BE49-F238E27FC236}">
              <a16:creationId xmlns:a16="http://schemas.microsoft.com/office/drawing/2014/main" id="{00000000-0008-0000-0900-00003B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0" name="Straight Connector 59">
          <a:extLst>
            <a:ext uri="{FF2B5EF4-FFF2-40B4-BE49-F238E27FC236}">
              <a16:creationId xmlns:a16="http://schemas.microsoft.com/office/drawing/2014/main" id="{00000000-0008-0000-0900-00003C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61" name="Straight Connector 60">
          <a:extLst>
            <a:ext uri="{FF2B5EF4-FFF2-40B4-BE49-F238E27FC236}">
              <a16:creationId xmlns:a16="http://schemas.microsoft.com/office/drawing/2014/main" id="{00000000-0008-0000-0900-00003D000000}"/>
            </a:ext>
          </a:extLst>
        </xdr:cNvPr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2" name="Straight Connector 61">
          <a:extLst>
            <a:ext uri="{FF2B5EF4-FFF2-40B4-BE49-F238E27FC236}">
              <a16:creationId xmlns:a16="http://schemas.microsoft.com/office/drawing/2014/main" id="{00000000-0008-0000-0900-00003E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3" name="Straight Connector 62">
          <a:extLst>
            <a:ext uri="{FF2B5EF4-FFF2-40B4-BE49-F238E27FC236}">
              <a16:creationId xmlns:a16="http://schemas.microsoft.com/office/drawing/2014/main" id="{00000000-0008-0000-0900-00003F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4" name="Straight Connector 63">
          <a:extLst>
            <a:ext uri="{FF2B5EF4-FFF2-40B4-BE49-F238E27FC236}">
              <a16:creationId xmlns:a16="http://schemas.microsoft.com/office/drawing/2014/main" id="{00000000-0008-0000-0900-000040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5" name="Straight Connector 64">
          <a:extLst>
            <a:ext uri="{FF2B5EF4-FFF2-40B4-BE49-F238E27FC236}">
              <a16:creationId xmlns:a16="http://schemas.microsoft.com/office/drawing/2014/main" id="{00000000-0008-0000-0900-000041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6" name="Straight Connector 65">
          <a:extLst>
            <a:ext uri="{FF2B5EF4-FFF2-40B4-BE49-F238E27FC236}">
              <a16:creationId xmlns:a16="http://schemas.microsoft.com/office/drawing/2014/main" id="{00000000-0008-0000-0900-000042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7" name="Straight Connector 66">
          <a:extLst>
            <a:ext uri="{FF2B5EF4-FFF2-40B4-BE49-F238E27FC236}">
              <a16:creationId xmlns:a16="http://schemas.microsoft.com/office/drawing/2014/main" id="{00000000-0008-0000-0900-000043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8" name="Straight Connector 67">
          <a:extLst>
            <a:ext uri="{FF2B5EF4-FFF2-40B4-BE49-F238E27FC236}">
              <a16:creationId xmlns:a16="http://schemas.microsoft.com/office/drawing/2014/main" id="{00000000-0008-0000-0900-000044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9" name="Straight Connector 68">
          <a:extLst>
            <a:ext uri="{FF2B5EF4-FFF2-40B4-BE49-F238E27FC236}">
              <a16:creationId xmlns:a16="http://schemas.microsoft.com/office/drawing/2014/main" id="{00000000-0008-0000-0900-000045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70" name="Straight Connector 69">
          <a:extLst>
            <a:ext uri="{FF2B5EF4-FFF2-40B4-BE49-F238E27FC236}">
              <a16:creationId xmlns:a16="http://schemas.microsoft.com/office/drawing/2014/main" id="{00000000-0008-0000-0900-000046000000}"/>
            </a:ext>
          </a:extLst>
        </xdr:cNvPr>
        <xdr:cNvCxnSpPr/>
      </xdr:nvCxnSpPr>
      <xdr:spPr>
        <a:xfrm>
          <a:off x="5591175" y="552450"/>
          <a:ext cx="399184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71" name="Straight Connector 70">
          <a:extLst>
            <a:ext uri="{FF2B5EF4-FFF2-40B4-BE49-F238E27FC236}">
              <a16:creationId xmlns:a16="http://schemas.microsoft.com/office/drawing/2014/main" id="{00000000-0008-0000-0900-000047000000}"/>
            </a:ext>
          </a:extLst>
        </xdr:cNvPr>
        <xdr:cNvCxnSpPr/>
      </xdr:nvCxnSpPr>
      <xdr:spPr>
        <a:xfrm>
          <a:off x="5600699" y="857251"/>
          <a:ext cx="40957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72" name="Straight Connector 71">
          <a:extLst>
            <a:ext uri="{FF2B5EF4-FFF2-40B4-BE49-F238E27FC236}">
              <a16:creationId xmlns:a16="http://schemas.microsoft.com/office/drawing/2014/main" id="{00000000-0008-0000-0900-000048000000}"/>
            </a:ext>
          </a:extLst>
        </xdr:cNvPr>
        <xdr:cNvCxnSpPr/>
      </xdr:nvCxnSpPr>
      <xdr:spPr>
        <a:xfrm>
          <a:off x="5608494" y="1170709"/>
          <a:ext cx="38273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73" name="Straight Connector 72">
          <a:extLst>
            <a:ext uri="{FF2B5EF4-FFF2-40B4-BE49-F238E27FC236}">
              <a16:creationId xmlns:a16="http://schemas.microsoft.com/office/drawing/2014/main" id="{00000000-0008-0000-0900-000049000000}"/>
            </a:ext>
          </a:extLst>
        </xdr:cNvPr>
        <xdr:cNvCxnSpPr/>
      </xdr:nvCxnSpPr>
      <xdr:spPr>
        <a:xfrm>
          <a:off x="5599835" y="1466852"/>
          <a:ext cx="40005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74" name="Straight Connector 73">
          <a:extLst>
            <a:ext uri="{FF2B5EF4-FFF2-40B4-BE49-F238E27FC236}">
              <a16:creationId xmlns:a16="http://schemas.microsoft.com/office/drawing/2014/main" id="{00000000-0008-0000-0900-00004A000000}"/>
            </a:ext>
          </a:extLst>
        </xdr:cNvPr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75" name="Straight Connector 74">
          <a:extLst>
            <a:ext uri="{FF2B5EF4-FFF2-40B4-BE49-F238E27FC236}">
              <a16:creationId xmlns:a16="http://schemas.microsoft.com/office/drawing/2014/main" id="{00000000-0008-0000-0900-00004B000000}"/>
            </a:ext>
          </a:extLst>
        </xdr:cNvPr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76" name="Straight Connector 75">
          <a:extLst>
            <a:ext uri="{FF2B5EF4-FFF2-40B4-BE49-F238E27FC236}">
              <a16:creationId xmlns:a16="http://schemas.microsoft.com/office/drawing/2014/main" id="{00000000-0008-0000-0900-00004C000000}"/>
            </a:ext>
          </a:extLst>
        </xdr:cNvPr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77" name="Straight Connector 76">
          <a:extLst>
            <a:ext uri="{FF2B5EF4-FFF2-40B4-BE49-F238E27FC236}">
              <a16:creationId xmlns:a16="http://schemas.microsoft.com/office/drawing/2014/main" id="{00000000-0008-0000-0900-00004D000000}"/>
            </a:ext>
          </a:extLst>
        </xdr:cNvPr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78" name="Straight Connector 77">
          <a:extLst>
            <a:ext uri="{FF2B5EF4-FFF2-40B4-BE49-F238E27FC236}">
              <a16:creationId xmlns:a16="http://schemas.microsoft.com/office/drawing/2014/main" id="{00000000-0008-0000-0900-00004E000000}"/>
            </a:ext>
          </a:extLst>
        </xdr:cNvPr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9" name="Straight Connector 78">
          <a:extLst>
            <a:ext uri="{FF2B5EF4-FFF2-40B4-BE49-F238E27FC236}">
              <a16:creationId xmlns:a16="http://schemas.microsoft.com/office/drawing/2014/main" id="{00000000-0008-0000-0900-00004F000000}"/>
            </a:ext>
          </a:extLst>
        </xdr:cNvPr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0" name="Straight Connector 79">
          <a:extLst>
            <a:ext uri="{FF2B5EF4-FFF2-40B4-BE49-F238E27FC236}">
              <a16:creationId xmlns:a16="http://schemas.microsoft.com/office/drawing/2014/main" id="{00000000-0008-0000-0900-000050000000}"/>
            </a:ext>
          </a:extLst>
        </xdr:cNvPr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81" name="Straight Connector 80">
          <a:extLst>
            <a:ext uri="{FF2B5EF4-FFF2-40B4-BE49-F238E27FC236}">
              <a16:creationId xmlns:a16="http://schemas.microsoft.com/office/drawing/2014/main" id="{00000000-0008-0000-0900-000051000000}"/>
            </a:ext>
          </a:extLst>
        </xdr:cNvPr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82" name="Straight Connector 81">
          <a:extLst>
            <a:ext uri="{FF2B5EF4-FFF2-40B4-BE49-F238E27FC236}">
              <a16:creationId xmlns:a16="http://schemas.microsoft.com/office/drawing/2014/main" id="{00000000-0008-0000-0900-000052000000}"/>
            </a:ext>
          </a:extLst>
        </xdr:cNvPr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83" name="Straight Connector 82">
          <a:extLst>
            <a:ext uri="{FF2B5EF4-FFF2-40B4-BE49-F238E27FC236}">
              <a16:creationId xmlns:a16="http://schemas.microsoft.com/office/drawing/2014/main" id="{00000000-0008-0000-0900-000053000000}"/>
            </a:ext>
          </a:extLst>
        </xdr:cNvPr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84" name="Straight Connector 83">
          <a:extLst>
            <a:ext uri="{FF2B5EF4-FFF2-40B4-BE49-F238E27FC236}">
              <a16:creationId xmlns:a16="http://schemas.microsoft.com/office/drawing/2014/main" id="{00000000-0008-0000-0900-000054000000}"/>
            </a:ext>
          </a:extLst>
        </xdr:cNvPr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5" name="Straight Connector 84">
          <a:extLst>
            <a:ext uri="{FF2B5EF4-FFF2-40B4-BE49-F238E27FC236}">
              <a16:creationId xmlns:a16="http://schemas.microsoft.com/office/drawing/2014/main" id="{00000000-0008-0000-0900-000055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6" name="Straight Connector 85">
          <a:extLst>
            <a:ext uri="{FF2B5EF4-FFF2-40B4-BE49-F238E27FC236}">
              <a16:creationId xmlns:a16="http://schemas.microsoft.com/office/drawing/2014/main" id="{00000000-0008-0000-0900-000056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7" name="Straight Connector 86">
          <a:extLst>
            <a:ext uri="{FF2B5EF4-FFF2-40B4-BE49-F238E27FC236}">
              <a16:creationId xmlns:a16="http://schemas.microsoft.com/office/drawing/2014/main" id="{00000000-0008-0000-0900-000057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8" name="Straight Connector 87">
          <a:extLst>
            <a:ext uri="{FF2B5EF4-FFF2-40B4-BE49-F238E27FC236}">
              <a16:creationId xmlns:a16="http://schemas.microsoft.com/office/drawing/2014/main" id="{00000000-0008-0000-0900-000058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89" name="Straight Connector 88">
          <a:extLst>
            <a:ext uri="{FF2B5EF4-FFF2-40B4-BE49-F238E27FC236}">
              <a16:creationId xmlns:a16="http://schemas.microsoft.com/office/drawing/2014/main" id="{00000000-0008-0000-0900-000059000000}"/>
            </a:ext>
          </a:extLst>
        </xdr:cNvPr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90" name="Straight Connector 89">
          <a:extLst>
            <a:ext uri="{FF2B5EF4-FFF2-40B4-BE49-F238E27FC236}">
              <a16:creationId xmlns:a16="http://schemas.microsoft.com/office/drawing/2014/main" id="{00000000-0008-0000-0900-00005A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91" name="Straight Connector 90">
          <a:extLst>
            <a:ext uri="{FF2B5EF4-FFF2-40B4-BE49-F238E27FC236}">
              <a16:creationId xmlns:a16="http://schemas.microsoft.com/office/drawing/2014/main" id="{00000000-0008-0000-0900-00005B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92" name="Straight Connector 91">
          <a:extLst>
            <a:ext uri="{FF2B5EF4-FFF2-40B4-BE49-F238E27FC236}">
              <a16:creationId xmlns:a16="http://schemas.microsoft.com/office/drawing/2014/main" id="{00000000-0008-0000-0900-00005C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93" name="Straight Connector 92">
          <a:extLst>
            <a:ext uri="{FF2B5EF4-FFF2-40B4-BE49-F238E27FC236}">
              <a16:creationId xmlns:a16="http://schemas.microsoft.com/office/drawing/2014/main" id="{00000000-0008-0000-0900-00005D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94" name="Straight Connector 93">
          <a:extLst>
            <a:ext uri="{FF2B5EF4-FFF2-40B4-BE49-F238E27FC236}">
              <a16:creationId xmlns:a16="http://schemas.microsoft.com/office/drawing/2014/main" id="{00000000-0008-0000-0900-00005E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95" name="Straight Connector 94">
          <a:extLst>
            <a:ext uri="{FF2B5EF4-FFF2-40B4-BE49-F238E27FC236}">
              <a16:creationId xmlns:a16="http://schemas.microsoft.com/office/drawing/2014/main" id="{00000000-0008-0000-0900-00005F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96" name="Straight Connector 95">
          <a:extLst>
            <a:ext uri="{FF2B5EF4-FFF2-40B4-BE49-F238E27FC236}">
              <a16:creationId xmlns:a16="http://schemas.microsoft.com/office/drawing/2014/main" id="{00000000-0008-0000-0900-000060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97" name="Straight Connector 96">
          <a:extLst>
            <a:ext uri="{FF2B5EF4-FFF2-40B4-BE49-F238E27FC236}">
              <a16:creationId xmlns:a16="http://schemas.microsoft.com/office/drawing/2014/main" id="{00000000-0008-0000-0900-000061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98" name="Straight Connector 97">
          <a:extLst>
            <a:ext uri="{FF2B5EF4-FFF2-40B4-BE49-F238E27FC236}">
              <a16:creationId xmlns:a16="http://schemas.microsoft.com/office/drawing/2014/main" id="{00000000-0008-0000-0900-000062000000}"/>
            </a:ext>
          </a:extLst>
        </xdr:cNvPr>
        <xdr:cNvCxnSpPr/>
      </xdr:nvCxnSpPr>
      <xdr:spPr>
        <a:xfrm>
          <a:off x="5591175" y="552450"/>
          <a:ext cx="399184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99" name="Straight Connector 98">
          <a:extLst>
            <a:ext uri="{FF2B5EF4-FFF2-40B4-BE49-F238E27FC236}">
              <a16:creationId xmlns:a16="http://schemas.microsoft.com/office/drawing/2014/main" id="{00000000-0008-0000-0900-000063000000}"/>
            </a:ext>
          </a:extLst>
        </xdr:cNvPr>
        <xdr:cNvCxnSpPr/>
      </xdr:nvCxnSpPr>
      <xdr:spPr>
        <a:xfrm>
          <a:off x="5600699" y="857251"/>
          <a:ext cx="40957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00" name="Straight Connector 99">
          <a:extLst>
            <a:ext uri="{FF2B5EF4-FFF2-40B4-BE49-F238E27FC236}">
              <a16:creationId xmlns:a16="http://schemas.microsoft.com/office/drawing/2014/main" id="{00000000-0008-0000-0900-000064000000}"/>
            </a:ext>
          </a:extLst>
        </xdr:cNvPr>
        <xdr:cNvCxnSpPr/>
      </xdr:nvCxnSpPr>
      <xdr:spPr>
        <a:xfrm>
          <a:off x="5608494" y="1170709"/>
          <a:ext cx="38273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01" name="Straight Connector 100">
          <a:extLst>
            <a:ext uri="{FF2B5EF4-FFF2-40B4-BE49-F238E27FC236}">
              <a16:creationId xmlns:a16="http://schemas.microsoft.com/office/drawing/2014/main" id="{00000000-0008-0000-0900-000065000000}"/>
            </a:ext>
          </a:extLst>
        </xdr:cNvPr>
        <xdr:cNvCxnSpPr/>
      </xdr:nvCxnSpPr>
      <xdr:spPr>
        <a:xfrm>
          <a:off x="5599835" y="1466852"/>
          <a:ext cx="40005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03" name="Straight Connector 102">
          <a:extLst>
            <a:ext uri="{FF2B5EF4-FFF2-40B4-BE49-F238E27FC236}">
              <a16:creationId xmlns:a16="http://schemas.microsoft.com/office/drawing/2014/main" id="{00000000-0008-0000-0900-000067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04" name="Straight Connector 103">
          <a:extLst>
            <a:ext uri="{FF2B5EF4-FFF2-40B4-BE49-F238E27FC236}">
              <a16:creationId xmlns:a16="http://schemas.microsoft.com/office/drawing/2014/main" id="{00000000-0008-0000-0900-000068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05" name="Straight Connector 104">
          <a:extLst>
            <a:ext uri="{FF2B5EF4-FFF2-40B4-BE49-F238E27FC236}">
              <a16:creationId xmlns:a16="http://schemas.microsoft.com/office/drawing/2014/main" id="{00000000-0008-0000-0900-000069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06" name="Straight Connector 105">
          <a:extLst>
            <a:ext uri="{FF2B5EF4-FFF2-40B4-BE49-F238E27FC236}">
              <a16:creationId xmlns:a16="http://schemas.microsoft.com/office/drawing/2014/main" id="{00000000-0008-0000-0900-00006A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07" name="Straight Connector 106">
          <a:extLst>
            <a:ext uri="{FF2B5EF4-FFF2-40B4-BE49-F238E27FC236}">
              <a16:creationId xmlns:a16="http://schemas.microsoft.com/office/drawing/2014/main" id="{00000000-0008-0000-0900-00006B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08" name="Straight Connector 107">
          <a:extLst>
            <a:ext uri="{FF2B5EF4-FFF2-40B4-BE49-F238E27FC236}">
              <a16:creationId xmlns:a16="http://schemas.microsoft.com/office/drawing/2014/main" id="{00000000-0008-0000-0900-00006C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09" name="Straight Connector 108">
          <a:extLst>
            <a:ext uri="{FF2B5EF4-FFF2-40B4-BE49-F238E27FC236}">
              <a16:creationId xmlns:a16="http://schemas.microsoft.com/office/drawing/2014/main" id="{00000000-0008-0000-0900-00006D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10" name="Straight Connector 109">
          <a:extLst>
            <a:ext uri="{FF2B5EF4-FFF2-40B4-BE49-F238E27FC236}">
              <a16:creationId xmlns:a16="http://schemas.microsoft.com/office/drawing/2014/main" id="{00000000-0008-0000-0900-00006E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11" name="Straight Connector 110">
          <a:extLst>
            <a:ext uri="{FF2B5EF4-FFF2-40B4-BE49-F238E27FC236}">
              <a16:creationId xmlns:a16="http://schemas.microsoft.com/office/drawing/2014/main" id="{00000000-0008-0000-0900-00006F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2" name="Straight Connector 111">
          <a:extLst>
            <a:ext uri="{FF2B5EF4-FFF2-40B4-BE49-F238E27FC236}">
              <a16:creationId xmlns:a16="http://schemas.microsoft.com/office/drawing/2014/main" id="{00000000-0008-0000-0900-000070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13" name="Straight Connector 112">
          <a:extLst>
            <a:ext uri="{FF2B5EF4-FFF2-40B4-BE49-F238E27FC236}">
              <a16:creationId xmlns:a16="http://schemas.microsoft.com/office/drawing/2014/main" id="{00000000-0008-0000-0900-000071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4" name="Straight Connector 113">
          <a:extLst>
            <a:ext uri="{FF2B5EF4-FFF2-40B4-BE49-F238E27FC236}">
              <a16:creationId xmlns:a16="http://schemas.microsoft.com/office/drawing/2014/main" id="{00000000-0008-0000-0900-00007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5" name="Straight Connector 114">
          <a:extLst>
            <a:ext uri="{FF2B5EF4-FFF2-40B4-BE49-F238E27FC236}">
              <a16:creationId xmlns:a16="http://schemas.microsoft.com/office/drawing/2014/main" id="{00000000-0008-0000-0900-00007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6" name="Straight Connector 115">
          <a:extLst>
            <a:ext uri="{FF2B5EF4-FFF2-40B4-BE49-F238E27FC236}">
              <a16:creationId xmlns:a16="http://schemas.microsoft.com/office/drawing/2014/main" id="{00000000-0008-0000-0900-00007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7" name="Straight Connector 116">
          <a:extLst>
            <a:ext uri="{FF2B5EF4-FFF2-40B4-BE49-F238E27FC236}">
              <a16:creationId xmlns:a16="http://schemas.microsoft.com/office/drawing/2014/main" id="{00000000-0008-0000-0900-00007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18" name="Straight Connector 117">
          <a:extLst>
            <a:ext uri="{FF2B5EF4-FFF2-40B4-BE49-F238E27FC236}">
              <a16:creationId xmlns:a16="http://schemas.microsoft.com/office/drawing/2014/main" id="{00000000-0008-0000-0900-000076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9" name="Straight Connector 118">
          <a:extLst>
            <a:ext uri="{FF2B5EF4-FFF2-40B4-BE49-F238E27FC236}">
              <a16:creationId xmlns:a16="http://schemas.microsoft.com/office/drawing/2014/main" id="{00000000-0008-0000-0900-000077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0" name="Straight Connector 119">
          <a:extLst>
            <a:ext uri="{FF2B5EF4-FFF2-40B4-BE49-F238E27FC236}">
              <a16:creationId xmlns:a16="http://schemas.microsoft.com/office/drawing/2014/main" id="{00000000-0008-0000-0900-000078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1" name="Straight Connector 120">
          <a:extLst>
            <a:ext uri="{FF2B5EF4-FFF2-40B4-BE49-F238E27FC236}">
              <a16:creationId xmlns:a16="http://schemas.microsoft.com/office/drawing/2014/main" id="{00000000-0008-0000-0900-000079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2" name="Straight Connector 121">
          <a:extLst>
            <a:ext uri="{FF2B5EF4-FFF2-40B4-BE49-F238E27FC236}">
              <a16:creationId xmlns:a16="http://schemas.microsoft.com/office/drawing/2014/main" id="{00000000-0008-0000-0900-00007A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3" name="Straight Connector 122">
          <a:extLst>
            <a:ext uri="{FF2B5EF4-FFF2-40B4-BE49-F238E27FC236}">
              <a16:creationId xmlns:a16="http://schemas.microsoft.com/office/drawing/2014/main" id="{00000000-0008-0000-0900-00007B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4" name="Straight Connector 123">
          <a:extLst>
            <a:ext uri="{FF2B5EF4-FFF2-40B4-BE49-F238E27FC236}">
              <a16:creationId xmlns:a16="http://schemas.microsoft.com/office/drawing/2014/main" id="{00000000-0008-0000-0900-00007C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5" name="Straight Connector 124">
          <a:extLst>
            <a:ext uri="{FF2B5EF4-FFF2-40B4-BE49-F238E27FC236}">
              <a16:creationId xmlns:a16="http://schemas.microsoft.com/office/drawing/2014/main" id="{00000000-0008-0000-0900-00007D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6" name="Straight Connector 125">
          <a:extLst>
            <a:ext uri="{FF2B5EF4-FFF2-40B4-BE49-F238E27FC236}">
              <a16:creationId xmlns:a16="http://schemas.microsoft.com/office/drawing/2014/main" id="{00000000-0008-0000-0900-00007E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27" name="Straight Connector 126">
          <a:extLst>
            <a:ext uri="{FF2B5EF4-FFF2-40B4-BE49-F238E27FC236}">
              <a16:creationId xmlns:a16="http://schemas.microsoft.com/office/drawing/2014/main" id="{00000000-0008-0000-0900-00007F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28" name="Straight Connector 127">
          <a:extLst>
            <a:ext uri="{FF2B5EF4-FFF2-40B4-BE49-F238E27FC236}">
              <a16:creationId xmlns:a16="http://schemas.microsoft.com/office/drawing/2014/main" id="{00000000-0008-0000-0900-000080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29" name="Straight Connector 128">
          <a:extLst>
            <a:ext uri="{FF2B5EF4-FFF2-40B4-BE49-F238E27FC236}">
              <a16:creationId xmlns:a16="http://schemas.microsoft.com/office/drawing/2014/main" id="{00000000-0008-0000-0900-000081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30" name="Straight Connector 129">
          <a:extLst>
            <a:ext uri="{FF2B5EF4-FFF2-40B4-BE49-F238E27FC236}">
              <a16:creationId xmlns:a16="http://schemas.microsoft.com/office/drawing/2014/main" id="{00000000-0008-0000-0900-000082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31" name="Straight Connector 130">
          <a:extLst>
            <a:ext uri="{FF2B5EF4-FFF2-40B4-BE49-F238E27FC236}">
              <a16:creationId xmlns:a16="http://schemas.microsoft.com/office/drawing/2014/main" id="{00000000-0008-0000-0900-000083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32" name="Straight Connector 131">
          <a:extLst>
            <a:ext uri="{FF2B5EF4-FFF2-40B4-BE49-F238E27FC236}">
              <a16:creationId xmlns:a16="http://schemas.microsoft.com/office/drawing/2014/main" id="{00000000-0008-0000-0900-000084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33" name="Straight Connector 132">
          <a:extLst>
            <a:ext uri="{FF2B5EF4-FFF2-40B4-BE49-F238E27FC236}">
              <a16:creationId xmlns:a16="http://schemas.microsoft.com/office/drawing/2014/main" id="{00000000-0008-0000-0900-000085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34" name="Straight Connector 133">
          <a:extLst>
            <a:ext uri="{FF2B5EF4-FFF2-40B4-BE49-F238E27FC236}">
              <a16:creationId xmlns:a16="http://schemas.microsoft.com/office/drawing/2014/main" id="{00000000-0008-0000-0900-000086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35" name="Straight Connector 134">
          <a:extLst>
            <a:ext uri="{FF2B5EF4-FFF2-40B4-BE49-F238E27FC236}">
              <a16:creationId xmlns:a16="http://schemas.microsoft.com/office/drawing/2014/main" id="{00000000-0008-0000-0900-000087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36" name="Straight Connector 135">
          <a:extLst>
            <a:ext uri="{FF2B5EF4-FFF2-40B4-BE49-F238E27FC236}">
              <a16:creationId xmlns:a16="http://schemas.microsoft.com/office/drawing/2014/main" id="{00000000-0008-0000-0900-000088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37" name="Straight Connector 136">
          <a:extLst>
            <a:ext uri="{FF2B5EF4-FFF2-40B4-BE49-F238E27FC236}">
              <a16:creationId xmlns:a16="http://schemas.microsoft.com/office/drawing/2014/main" id="{00000000-0008-0000-0900-000089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38" name="Straight Connector 137">
          <a:extLst>
            <a:ext uri="{FF2B5EF4-FFF2-40B4-BE49-F238E27FC236}">
              <a16:creationId xmlns:a16="http://schemas.microsoft.com/office/drawing/2014/main" id="{00000000-0008-0000-0900-00008A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39" name="Straight Connector 138">
          <a:extLst>
            <a:ext uri="{FF2B5EF4-FFF2-40B4-BE49-F238E27FC236}">
              <a16:creationId xmlns:a16="http://schemas.microsoft.com/office/drawing/2014/main" id="{00000000-0008-0000-0900-00008B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40" name="Straight Connector 139">
          <a:extLst>
            <a:ext uri="{FF2B5EF4-FFF2-40B4-BE49-F238E27FC236}">
              <a16:creationId xmlns:a16="http://schemas.microsoft.com/office/drawing/2014/main" id="{00000000-0008-0000-0900-00008C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41" name="Straight Connector 140">
          <a:extLst>
            <a:ext uri="{FF2B5EF4-FFF2-40B4-BE49-F238E27FC236}">
              <a16:creationId xmlns:a16="http://schemas.microsoft.com/office/drawing/2014/main" id="{00000000-0008-0000-0900-00008D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2" name="Straight Connector 141">
          <a:extLst>
            <a:ext uri="{FF2B5EF4-FFF2-40B4-BE49-F238E27FC236}">
              <a16:creationId xmlns:a16="http://schemas.microsoft.com/office/drawing/2014/main" id="{00000000-0008-0000-0900-00008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3" name="Straight Connector 142">
          <a:extLst>
            <a:ext uri="{FF2B5EF4-FFF2-40B4-BE49-F238E27FC236}">
              <a16:creationId xmlns:a16="http://schemas.microsoft.com/office/drawing/2014/main" id="{00000000-0008-0000-0900-00008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4" name="Straight Connector 143">
          <a:extLst>
            <a:ext uri="{FF2B5EF4-FFF2-40B4-BE49-F238E27FC236}">
              <a16:creationId xmlns:a16="http://schemas.microsoft.com/office/drawing/2014/main" id="{00000000-0008-0000-0900-00009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5" name="Straight Connector 144">
          <a:extLst>
            <a:ext uri="{FF2B5EF4-FFF2-40B4-BE49-F238E27FC236}">
              <a16:creationId xmlns:a16="http://schemas.microsoft.com/office/drawing/2014/main" id="{00000000-0008-0000-0900-00009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46" name="Straight Connector 145">
          <a:extLst>
            <a:ext uri="{FF2B5EF4-FFF2-40B4-BE49-F238E27FC236}">
              <a16:creationId xmlns:a16="http://schemas.microsoft.com/office/drawing/2014/main" id="{00000000-0008-0000-0900-000092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7" name="Straight Connector 146">
          <a:extLst>
            <a:ext uri="{FF2B5EF4-FFF2-40B4-BE49-F238E27FC236}">
              <a16:creationId xmlns:a16="http://schemas.microsoft.com/office/drawing/2014/main" id="{00000000-0008-0000-0900-000093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8" name="Straight Connector 147">
          <a:extLst>
            <a:ext uri="{FF2B5EF4-FFF2-40B4-BE49-F238E27FC236}">
              <a16:creationId xmlns:a16="http://schemas.microsoft.com/office/drawing/2014/main" id="{00000000-0008-0000-0900-000094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9" name="Straight Connector 148">
          <a:extLst>
            <a:ext uri="{FF2B5EF4-FFF2-40B4-BE49-F238E27FC236}">
              <a16:creationId xmlns:a16="http://schemas.microsoft.com/office/drawing/2014/main" id="{00000000-0008-0000-0900-000095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0" name="Straight Connector 149">
          <a:extLst>
            <a:ext uri="{FF2B5EF4-FFF2-40B4-BE49-F238E27FC236}">
              <a16:creationId xmlns:a16="http://schemas.microsoft.com/office/drawing/2014/main" id="{00000000-0008-0000-0900-000096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1" name="Straight Connector 150">
          <a:extLst>
            <a:ext uri="{FF2B5EF4-FFF2-40B4-BE49-F238E27FC236}">
              <a16:creationId xmlns:a16="http://schemas.microsoft.com/office/drawing/2014/main" id="{00000000-0008-0000-0900-000097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2" name="Straight Connector 151">
          <a:extLst>
            <a:ext uri="{FF2B5EF4-FFF2-40B4-BE49-F238E27FC236}">
              <a16:creationId xmlns:a16="http://schemas.microsoft.com/office/drawing/2014/main" id="{00000000-0008-0000-0900-000098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3" name="Straight Connector 152">
          <a:extLst>
            <a:ext uri="{FF2B5EF4-FFF2-40B4-BE49-F238E27FC236}">
              <a16:creationId xmlns:a16="http://schemas.microsoft.com/office/drawing/2014/main" id="{00000000-0008-0000-0900-000099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4" name="Straight Connector 153">
          <a:extLst>
            <a:ext uri="{FF2B5EF4-FFF2-40B4-BE49-F238E27FC236}">
              <a16:creationId xmlns:a16="http://schemas.microsoft.com/office/drawing/2014/main" id="{00000000-0008-0000-0900-00009A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55" name="Straight Connector 154">
          <a:extLst>
            <a:ext uri="{FF2B5EF4-FFF2-40B4-BE49-F238E27FC236}">
              <a16:creationId xmlns:a16="http://schemas.microsoft.com/office/drawing/2014/main" id="{00000000-0008-0000-0900-00009B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56" name="Straight Connector 155">
          <a:extLst>
            <a:ext uri="{FF2B5EF4-FFF2-40B4-BE49-F238E27FC236}">
              <a16:creationId xmlns:a16="http://schemas.microsoft.com/office/drawing/2014/main" id="{00000000-0008-0000-0900-00009C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57" name="Straight Connector 156">
          <a:extLst>
            <a:ext uri="{FF2B5EF4-FFF2-40B4-BE49-F238E27FC236}">
              <a16:creationId xmlns:a16="http://schemas.microsoft.com/office/drawing/2014/main" id="{00000000-0008-0000-0900-00009D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58" name="Straight Connector 157">
          <a:extLst>
            <a:ext uri="{FF2B5EF4-FFF2-40B4-BE49-F238E27FC236}">
              <a16:creationId xmlns:a16="http://schemas.microsoft.com/office/drawing/2014/main" id="{00000000-0008-0000-0900-00009E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59" name="Straight Connector 158">
          <a:extLst>
            <a:ext uri="{FF2B5EF4-FFF2-40B4-BE49-F238E27FC236}">
              <a16:creationId xmlns:a16="http://schemas.microsoft.com/office/drawing/2014/main" id="{00000000-0008-0000-0900-00009F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60" name="Straight Connector 159">
          <a:extLst>
            <a:ext uri="{FF2B5EF4-FFF2-40B4-BE49-F238E27FC236}">
              <a16:creationId xmlns:a16="http://schemas.microsoft.com/office/drawing/2014/main" id="{00000000-0008-0000-0900-0000A0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61" name="Straight Connector 160">
          <a:extLst>
            <a:ext uri="{FF2B5EF4-FFF2-40B4-BE49-F238E27FC236}">
              <a16:creationId xmlns:a16="http://schemas.microsoft.com/office/drawing/2014/main" id="{00000000-0008-0000-0900-0000A1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62" name="Straight Connector 161">
          <a:extLst>
            <a:ext uri="{FF2B5EF4-FFF2-40B4-BE49-F238E27FC236}">
              <a16:creationId xmlns:a16="http://schemas.microsoft.com/office/drawing/2014/main" id="{00000000-0008-0000-0900-0000A2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63" name="Straight Connector 162">
          <a:extLst>
            <a:ext uri="{FF2B5EF4-FFF2-40B4-BE49-F238E27FC236}">
              <a16:creationId xmlns:a16="http://schemas.microsoft.com/office/drawing/2014/main" id="{00000000-0008-0000-0900-0000A3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64" name="Straight Connector 163">
          <a:extLst>
            <a:ext uri="{FF2B5EF4-FFF2-40B4-BE49-F238E27FC236}">
              <a16:creationId xmlns:a16="http://schemas.microsoft.com/office/drawing/2014/main" id="{00000000-0008-0000-0900-0000A4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65" name="Straight Connector 164">
          <a:extLst>
            <a:ext uri="{FF2B5EF4-FFF2-40B4-BE49-F238E27FC236}">
              <a16:creationId xmlns:a16="http://schemas.microsoft.com/office/drawing/2014/main" id="{00000000-0008-0000-0900-0000A5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66" name="Straight Connector 165">
          <a:extLst>
            <a:ext uri="{FF2B5EF4-FFF2-40B4-BE49-F238E27FC236}">
              <a16:creationId xmlns:a16="http://schemas.microsoft.com/office/drawing/2014/main" id="{00000000-0008-0000-0900-0000A6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67" name="Straight Connector 166">
          <a:extLst>
            <a:ext uri="{FF2B5EF4-FFF2-40B4-BE49-F238E27FC236}">
              <a16:creationId xmlns:a16="http://schemas.microsoft.com/office/drawing/2014/main" id="{00000000-0008-0000-0900-0000A7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68" name="Straight Connector 167">
          <a:extLst>
            <a:ext uri="{FF2B5EF4-FFF2-40B4-BE49-F238E27FC236}">
              <a16:creationId xmlns:a16="http://schemas.microsoft.com/office/drawing/2014/main" id="{00000000-0008-0000-0900-0000A8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69" name="Straight Connector 168">
          <a:extLst>
            <a:ext uri="{FF2B5EF4-FFF2-40B4-BE49-F238E27FC236}">
              <a16:creationId xmlns:a16="http://schemas.microsoft.com/office/drawing/2014/main" id="{00000000-0008-0000-0900-0000A9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0" name="Straight Connector 169">
          <a:extLst>
            <a:ext uri="{FF2B5EF4-FFF2-40B4-BE49-F238E27FC236}">
              <a16:creationId xmlns:a16="http://schemas.microsoft.com/office/drawing/2014/main" id="{00000000-0008-0000-0900-0000A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1" name="Straight Connector 170">
          <a:extLst>
            <a:ext uri="{FF2B5EF4-FFF2-40B4-BE49-F238E27FC236}">
              <a16:creationId xmlns:a16="http://schemas.microsoft.com/office/drawing/2014/main" id="{00000000-0008-0000-0900-0000A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72" name="Straight Connector 171">
          <a:extLst>
            <a:ext uri="{FF2B5EF4-FFF2-40B4-BE49-F238E27FC236}">
              <a16:creationId xmlns:a16="http://schemas.microsoft.com/office/drawing/2014/main" id="{00000000-0008-0000-0900-0000A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73" name="Straight Connector 172">
          <a:extLst>
            <a:ext uri="{FF2B5EF4-FFF2-40B4-BE49-F238E27FC236}">
              <a16:creationId xmlns:a16="http://schemas.microsoft.com/office/drawing/2014/main" id="{00000000-0008-0000-0900-0000A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4" name="Straight Connector 173">
          <a:extLst>
            <a:ext uri="{FF2B5EF4-FFF2-40B4-BE49-F238E27FC236}">
              <a16:creationId xmlns:a16="http://schemas.microsoft.com/office/drawing/2014/main" id="{00000000-0008-0000-0900-0000AE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5" name="Straight Connector 174">
          <a:extLst>
            <a:ext uri="{FF2B5EF4-FFF2-40B4-BE49-F238E27FC236}">
              <a16:creationId xmlns:a16="http://schemas.microsoft.com/office/drawing/2014/main" id="{00000000-0008-0000-0900-0000AF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6" name="Straight Connector 175">
          <a:extLst>
            <a:ext uri="{FF2B5EF4-FFF2-40B4-BE49-F238E27FC236}">
              <a16:creationId xmlns:a16="http://schemas.microsoft.com/office/drawing/2014/main" id="{00000000-0008-0000-0900-0000B0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77" name="Straight Connector 176">
          <a:extLst>
            <a:ext uri="{FF2B5EF4-FFF2-40B4-BE49-F238E27FC236}">
              <a16:creationId xmlns:a16="http://schemas.microsoft.com/office/drawing/2014/main" id="{00000000-0008-0000-0900-0000B1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78" name="Straight Connector 177">
          <a:extLst>
            <a:ext uri="{FF2B5EF4-FFF2-40B4-BE49-F238E27FC236}">
              <a16:creationId xmlns:a16="http://schemas.microsoft.com/office/drawing/2014/main" id="{00000000-0008-0000-0900-0000B2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9" name="Straight Connector 178">
          <a:extLst>
            <a:ext uri="{FF2B5EF4-FFF2-40B4-BE49-F238E27FC236}">
              <a16:creationId xmlns:a16="http://schemas.microsoft.com/office/drawing/2014/main" id="{00000000-0008-0000-0900-0000B3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0" name="Straight Connector 179">
          <a:extLst>
            <a:ext uri="{FF2B5EF4-FFF2-40B4-BE49-F238E27FC236}">
              <a16:creationId xmlns:a16="http://schemas.microsoft.com/office/drawing/2014/main" id="{00000000-0008-0000-0900-0000B4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1" name="Straight Connector 180">
          <a:extLst>
            <a:ext uri="{FF2B5EF4-FFF2-40B4-BE49-F238E27FC236}">
              <a16:creationId xmlns:a16="http://schemas.microsoft.com/office/drawing/2014/main" id="{00000000-0008-0000-0900-0000B5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2" name="Straight Connector 181">
          <a:extLst>
            <a:ext uri="{FF2B5EF4-FFF2-40B4-BE49-F238E27FC236}">
              <a16:creationId xmlns:a16="http://schemas.microsoft.com/office/drawing/2014/main" id="{00000000-0008-0000-0900-0000B6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83" name="Straight Connector 182">
          <a:extLst>
            <a:ext uri="{FF2B5EF4-FFF2-40B4-BE49-F238E27FC236}">
              <a16:creationId xmlns:a16="http://schemas.microsoft.com/office/drawing/2014/main" id="{00000000-0008-0000-0900-0000B7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84" name="Straight Connector 183">
          <a:extLst>
            <a:ext uri="{FF2B5EF4-FFF2-40B4-BE49-F238E27FC236}">
              <a16:creationId xmlns:a16="http://schemas.microsoft.com/office/drawing/2014/main" id="{00000000-0008-0000-0900-0000B8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85" name="Straight Connector 184">
          <a:extLst>
            <a:ext uri="{FF2B5EF4-FFF2-40B4-BE49-F238E27FC236}">
              <a16:creationId xmlns:a16="http://schemas.microsoft.com/office/drawing/2014/main" id="{00000000-0008-0000-0900-0000B9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86" name="Straight Connector 185">
          <a:extLst>
            <a:ext uri="{FF2B5EF4-FFF2-40B4-BE49-F238E27FC236}">
              <a16:creationId xmlns:a16="http://schemas.microsoft.com/office/drawing/2014/main" id="{00000000-0008-0000-0900-0000BA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CxnSpPr/>
      </xdr:nvCxnSpPr>
      <xdr:spPr>
        <a:xfrm rot="16200000" flipH="1">
          <a:off x="5195888" y="633413"/>
          <a:ext cx="314325" cy="32385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CxnSpPr/>
      </xdr:nvCxnSpPr>
      <xdr:spPr>
        <a:xfrm rot="16200000" flipH="1">
          <a:off x="5557838" y="633413"/>
          <a:ext cx="314325" cy="32385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0A00-000004000000}"/>
            </a:ext>
          </a:extLst>
        </xdr:cNvPr>
        <xdr:cNvCxnSpPr/>
      </xdr:nvCxnSpPr>
      <xdr:spPr>
        <a:xfrm rot="16200000" flipH="1">
          <a:off x="5919788" y="633413"/>
          <a:ext cx="314325" cy="32385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0A00-000005000000}"/>
            </a:ext>
          </a:extLst>
        </xdr:cNvPr>
        <xdr:cNvCxnSpPr/>
      </xdr:nvCxnSpPr>
      <xdr:spPr>
        <a:xfrm rot="16200000" flipH="1">
          <a:off x="483393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0A00-000006000000}"/>
            </a:ext>
          </a:extLst>
        </xdr:cNvPr>
        <xdr:cNvCxnSpPr/>
      </xdr:nvCxnSpPr>
      <xdr:spPr>
        <a:xfrm rot="16200000" flipH="1">
          <a:off x="483393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0A00-000007000000}"/>
            </a:ext>
          </a:extLst>
        </xdr:cNvPr>
        <xdr:cNvCxnSpPr/>
      </xdr:nvCxnSpPr>
      <xdr:spPr>
        <a:xfrm rot="16200000" flipH="1">
          <a:off x="4833938" y="163353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00000000-0008-0000-0A00-000008000000}"/>
            </a:ext>
          </a:extLst>
        </xdr:cNvPr>
        <xdr:cNvCxnSpPr/>
      </xdr:nvCxnSpPr>
      <xdr:spPr>
        <a:xfrm rot="16200000" flipH="1">
          <a:off x="519588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0A00-000009000000}"/>
            </a:ext>
          </a:extLst>
        </xdr:cNvPr>
        <xdr:cNvCxnSpPr/>
      </xdr:nvCxnSpPr>
      <xdr:spPr>
        <a:xfrm rot="16200000" flipH="1">
          <a:off x="555783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0A00-00000A000000}"/>
            </a:ext>
          </a:extLst>
        </xdr:cNvPr>
        <xdr:cNvCxnSpPr/>
      </xdr:nvCxnSpPr>
      <xdr:spPr>
        <a:xfrm rot="16200000" flipH="1">
          <a:off x="5557838" y="163353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00000000-0008-0000-0A00-00000B000000}"/>
            </a:ext>
          </a:extLst>
        </xdr:cNvPr>
        <xdr:cNvCxnSpPr/>
      </xdr:nvCxnSpPr>
      <xdr:spPr>
        <a:xfrm rot="16200000" flipH="1">
          <a:off x="591978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0A00-00000C000000}"/>
            </a:ext>
          </a:extLst>
        </xdr:cNvPr>
        <xdr:cNvCxnSpPr/>
      </xdr:nvCxnSpPr>
      <xdr:spPr>
        <a:xfrm rot="16200000" flipH="1">
          <a:off x="591978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00000000-0008-0000-0A00-00000D000000}"/>
            </a:ext>
          </a:extLst>
        </xdr:cNvPr>
        <xdr:cNvCxnSpPr/>
      </xdr:nvCxnSpPr>
      <xdr:spPr>
        <a:xfrm rot="16200000" flipH="1">
          <a:off x="6282690" y="630558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0A00-00000E000000}"/>
            </a:ext>
          </a:extLst>
        </xdr:cNvPr>
        <xdr:cNvCxnSpPr/>
      </xdr:nvCxnSpPr>
      <xdr:spPr>
        <a:xfrm rot="16200000" flipH="1">
          <a:off x="6282690" y="963933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id="{00000000-0008-0000-0A00-00000F000000}"/>
            </a:ext>
          </a:extLst>
        </xdr:cNvPr>
        <xdr:cNvCxnSpPr/>
      </xdr:nvCxnSpPr>
      <xdr:spPr>
        <a:xfrm rot="16200000" flipH="1">
          <a:off x="6282690" y="1297308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00000000-0008-0000-0A00-000010000000}"/>
            </a:ext>
          </a:extLst>
        </xdr:cNvPr>
        <xdr:cNvCxnSpPr/>
      </xdr:nvCxnSpPr>
      <xdr:spPr>
        <a:xfrm rot="16200000" flipH="1">
          <a:off x="6282690" y="1630683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0A00-000011000000}"/>
            </a:ext>
          </a:extLst>
        </xdr:cNvPr>
        <xdr:cNvCxnSpPr/>
      </xdr:nvCxnSpPr>
      <xdr:spPr>
        <a:xfrm rot="16200000" flipH="1">
          <a:off x="5195886" y="1614489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A00-000012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0A00-000013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0A00-000014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0A00-000015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00000000-0008-0000-0A00-000016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0A00-000017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>
          <a:extLst>
            <a:ext uri="{FF2B5EF4-FFF2-40B4-BE49-F238E27FC236}">
              <a16:creationId xmlns:a16="http://schemas.microsoft.com/office/drawing/2014/main" id="{00000000-0008-0000-0A00-000018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id="{00000000-0008-0000-0A00-000019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id="{00000000-0008-0000-0A00-00001A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id="{00000000-0008-0000-0A00-00001B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id="{00000000-0008-0000-0A00-00001C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id="{00000000-0008-0000-0A00-00001D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" name="Straight Connector 29">
          <a:extLst>
            <a:ext uri="{FF2B5EF4-FFF2-40B4-BE49-F238E27FC236}">
              <a16:creationId xmlns:a16="http://schemas.microsoft.com/office/drawing/2014/main" id="{00000000-0008-0000-0A00-00001E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" name="Straight Connector 30">
          <a:extLst>
            <a:ext uri="{FF2B5EF4-FFF2-40B4-BE49-F238E27FC236}">
              <a16:creationId xmlns:a16="http://schemas.microsoft.com/office/drawing/2014/main" id="{00000000-0008-0000-0A00-00001F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" name="Straight Connector 31">
          <a:extLst>
            <a:ext uri="{FF2B5EF4-FFF2-40B4-BE49-F238E27FC236}">
              <a16:creationId xmlns:a16="http://schemas.microsoft.com/office/drawing/2014/main" id="{00000000-0008-0000-0A00-000020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" name="Straight Connector 32">
          <a:extLst>
            <a:ext uri="{FF2B5EF4-FFF2-40B4-BE49-F238E27FC236}">
              <a16:creationId xmlns:a16="http://schemas.microsoft.com/office/drawing/2014/main" id="{00000000-0008-0000-0A00-000021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" name="Straight Connector 33">
          <a:extLst>
            <a:ext uri="{FF2B5EF4-FFF2-40B4-BE49-F238E27FC236}">
              <a16:creationId xmlns:a16="http://schemas.microsoft.com/office/drawing/2014/main" id="{00000000-0008-0000-0A00-000022000000}"/>
            </a:ext>
          </a:extLst>
        </xdr:cNvPr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" name="Straight Connector 34">
          <a:extLst>
            <a:ext uri="{FF2B5EF4-FFF2-40B4-BE49-F238E27FC236}">
              <a16:creationId xmlns:a16="http://schemas.microsoft.com/office/drawing/2014/main" id="{00000000-0008-0000-0A00-000023000000}"/>
            </a:ext>
          </a:extLst>
        </xdr:cNvPr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" name="Straight Connector 35">
          <a:extLst>
            <a:ext uri="{FF2B5EF4-FFF2-40B4-BE49-F238E27FC236}">
              <a16:creationId xmlns:a16="http://schemas.microsoft.com/office/drawing/2014/main" id="{00000000-0008-0000-0A00-000024000000}"/>
            </a:ext>
          </a:extLst>
        </xdr:cNvPr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" name="Straight Connector 36">
          <a:extLst>
            <a:ext uri="{FF2B5EF4-FFF2-40B4-BE49-F238E27FC236}">
              <a16:creationId xmlns:a16="http://schemas.microsoft.com/office/drawing/2014/main" id="{00000000-0008-0000-0A00-000025000000}"/>
            </a:ext>
          </a:extLst>
        </xdr:cNvPr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" name="Straight Connector 37">
          <a:extLst>
            <a:ext uri="{FF2B5EF4-FFF2-40B4-BE49-F238E27FC236}">
              <a16:creationId xmlns:a16="http://schemas.microsoft.com/office/drawing/2014/main" id="{00000000-0008-0000-0A00-000026000000}"/>
            </a:ext>
          </a:extLst>
        </xdr:cNvPr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" name="Straight Connector 38">
          <a:extLst>
            <a:ext uri="{FF2B5EF4-FFF2-40B4-BE49-F238E27FC236}">
              <a16:creationId xmlns:a16="http://schemas.microsoft.com/office/drawing/2014/main" id="{00000000-0008-0000-0A00-000027000000}"/>
            </a:ext>
          </a:extLst>
        </xdr:cNvPr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" name="Straight Connector 39">
          <a:extLst>
            <a:ext uri="{FF2B5EF4-FFF2-40B4-BE49-F238E27FC236}">
              <a16:creationId xmlns:a16="http://schemas.microsoft.com/office/drawing/2014/main" id="{00000000-0008-0000-0A00-000028000000}"/>
            </a:ext>
          </a:extLst>
        </xdr:cNvPr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1" name="Straight Connector 40">
          <a:extLst>
            <a:ext uri="{FF2B5EF4-FFF2-40B4-BE49-F238E27FC236}">
              <a16:creationId xmlns:a16="http://schemas.microsoft.com/office/drawing/2014/main" id="{00000000-0008-0000-0A00-000029000000}"/>
            </a:ext>
          </a:extLst>
        </xdr:cNvPr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" name="Straight Connector 41">
          <a:extLst>
            <a:ext uri="{FF2B5EF4-FFF2-40B4-BE49-F238E27FC236}">
              <a16:creationId xmlns:a16="http://schemas.microsoft.com/office/drawing/2014/main" id="{00000000-0008-0000-0A00-00002A000000}"/>
            </a:ext>
          </a:extLst>
        </xdr:cNvPr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3" name="Straight Connector 42">
          <a:extLst>
            <a:ext uri="{FF2B5EF4-FFF2-40B4-BE49-F238E27FC236}">
              <a16:creationId xmlns:a16="http://schemas.microsoft.com/office/drawing/2014/main" id="{00000000-0008-0000-0A00-00002B000000}"/>
            </a:ext>
          </a:extLst>
        </xdr:cNvPr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4" name="Straight Connector 43">
          <a:extLst>
            <a:ext uri="{FF2B5EF4-FFF2-40B4-BE49-F238E27FC236}">
              <a16:creationId xmlns:a16="http://schemas.microsoft.com/office/drawing/2014/main" id="{00000000-0008-0000-0A00-00002C000000}"/>
            </a:ext>
          </a:extLst>
        </xdr:cNvPr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" name="Straight Connector 44">
          <a:extLst>
            <a:ext uri="{FF2B5EF4-FFF2-40B4-BE49-F238E27FC236}">
              <a16:creationId xmlns:a16="http://schemas.microsoft.com/office/drawing/2014/main" id="{00000000-0008-0000-0A00-00002D000000}"/>
            </a:ext>
          </a:extLst>
        </xdr:cNvPr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6" name="Straight Connector 45">
          <a:extLst>
            <a:ext uri="{FF2B5EF4-FFF2-40B4-BE49-F238E27FC236}">
              <a16:creationId xmlns:a16="http://schemas.microsoft.com/office/drawing/2014/main" id="{00000000-0008-0000-0A00-00002E000000}"/>
            </a:ext>
          </a:extLst>
        </xdr:cNvPr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7" name="Straight Connector 46">
          <a:extLst>
            <a:ext uri="{FF2B5EF4-FFF2-40B4-BE49-F238E27FC236}">
              <a16:creationId xmlns:a16="http://schemas.microsoft.com/office/drawing/2014/main" id="{00000000-0008-0000-0A00-00002F000000}"/>
            </a:ext>
          </a:extLst>
        </xdr:cNvPr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8" name="Straight Connector 47">
          <a:extLst>
            <a:ext uri="{FF2B5EF4-FFF2-40B4-BE49-F238E27FC236}">
              <a16:creationId xmlns:a16="http://schemas.microsoft.com/office/drawing/2014/main" id="{00000000-0008-0000-0A00-000030000000}"/>
            </a:ext>
          </a:extLst>
        </xdr:cNvPr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9" name="Straight Connector 48">
          <a:extLst>
            <a:ext uri="{FF2B5EF4-FFF2-40B4-BE49-F238E27FC236}">
              <a16:creationId xmlns:a16="http://schemas.microsoft.com/office/drawing/2014/main" id="{00000000-0008-0000-0A00-000031000000}"/>
            </a:ext>
          </a:extLst>
        </xdr:cNvPr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50" name="Straight Connector 49">
          <a:extLst>
            <a:ext uri="{FF2B5EF4-FFF2-40B4-BE49-F238E27FC236}">
              <a16:creationId xmlns:a16="http://schemas.microsoft.com/office/drawing/2014/main" id="{00000000-0008-0000-0A00-000032000000}"/>
            </a:ext>
          </a:extLst>
        </xdr:cNvPr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51" name="Straight Connector 50">
          <a:extLst>
            <a:ext uri="{FF2B5EF4-FFF2-40B4-BE49-F238E27FC236}">
              <a16:creationId xmlns:a16="http://schemas.microsoft.com/office/drawing/2014/main" id="{00000000-0008-0000-0A00-000033000000}"/>
            </a:ext>
          </a:extLst>
        </xdr:cNvPr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52" name="Straight Connector 51">
          <a:extLst>
            <a:ext uri="{FF2B5EF4-FFF2-40B4-BE49-F238E27FC236}">
              <a16:creationId xmlns:a16="http://schemas.microsoft.com/office/drawing/2014/main" id="{00000000-0008-0000-0A00-000034000000}"/>
            </a:ext>
          </a:extLst>
        </xdr:cNvPr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53" name="Straight Connector 52">
          <a:extLst>
            <a:ext uri="{FF2B5EF4-FFF2-40B4-BE49-F238E27FC236}">
              <a16:creationId xmlns:a16="http://schemas.microsoft.com/office/drawing/2014/main" id="{00000000-0008-0000-0A00-000035000000}"/>
            </a:ext>
          </a:extLst>
        </xdr:cNvPr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54" name="Straight Connector 53">
          <a:extLst>
            <a:ext uri="{FF2B5EF4-FFF2-40B4-BE49-F238E27FC236}">
              <a16:creationId xmlns:a16="http://schemas.microsoft.com/office/drawing/2014/main" id="{00000000-0008-0000-0A00-000036000000}"/>
            </a:ext>
          </a:extLst>
        </xdr:cNvPr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55" name="Straight Connector 54">
          <a:extLst>
            <a:ext uri="{FF2B5EF4-FFF2-40B4-BE49-F238E27FC236}">
              <a16:creationId xmlns:a16="http://schemas.microsoft.com/office/drawing/2014/main" id="{00000000-0008-0000-0A00-000037000000}"/>
            </a:ext>
          </a:extLst>
        </xdr:cNvPr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56" name="Straight Connector 55">
          <a:extLst>
            <a:ext uri="{FF2B5EF4-FFF2-40B4-BE49-F238E27FC236}">
              <a16:creationId xmlns:a16="http://schemas.microsoft.com/office/drawing/2014/main" id="{00000000-0008-0000-0A00-000038000000}"/>
            </a:ext>
          </a:extLst>
        </xdr:cNvPr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57" name="Straight Connector 56">
          <a:extLst>
            <a:ext uri="{FF2B5EF4-FFF2-40B4-BE49-F238E27FC236}">
              <a16:creationId xmlns:a16="http://schemas.microsoft.com/office/drawing/2014/main" id="{00000000-0008-0000-0A00-000039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58" name="Straight Connector 57">
          <a:extLst>
            <a:ext uri="{FF2B5EF4-FFF2-40B4-BE49-F238E27FC236}">
              <a16:creationId xmlns:a16="http://schemas.microsoft.com/office/drawing/2014/main" id="{00000000-0008-0000-0A00-00003A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59" name="Straight Connector 58">
          <a:extLst>
            <a:ext uri="{FF2B5EF4-FFF2-40B4-BE49-F238E27FC236}">
              <a16:creationId xmlns:a16="http://schemas.microsoft.com/office/drawing/2014/main" id="{00000000-0008-0000-0A00-00003B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0" name="Straight Connector 59">
          <a:extLst>
            <a:ext uri="{FF2B5EF4-FFF2-40B4-BE49-F238E27FC236}">
              <a16:creationId xmlns:a16="http://schemas.microsoft.com/office/drawing/2014/main" id="{00000000-0008-0000-0A00-00003C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61" name="Straight Connector 60">
          <a:extLst>
            <a:ext uri="{FF2B5EF4-FFF2-40B4-BE49-F238E27FC236}">
              <a16:creationId xmlns:a16="http://schemas.microsoft.com/office/drawing/2014/main" id="{00000000-0008-0000-0A00-00003D000000}"/>
            </a:ext>
          </a:extLst>
        </xdr:cNvPr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2" name="Straight Connector 61">
          <a:extLst>
            <a:ext uri="{FF2B5EF4-FFF2-40B4-BE49-F238E27FC236}">
              <a16:creationId xmlns:a16="http://schemas.microsoft.com/office/drawing/2014/main" id="{00000000-0008-0000-0A00-00003E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3" name="Straight Connector 62">
          <a:extLst>
            <a:ext uri="{FF2B5EF4-FFF2-40B4-BE49-F238E27FC236}">
              <a16:creationId xmlns:a16="http://schemas.microsoft.com/office/drawing/2014/main" id="{00000000-0008-0000-0A00-00003F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4" name="Straight Connector 63">
          <a:extLst>
            <a:ext uri="{FF2B5EF4-FFF2-40B4-BE49-F238E27FC236}">
              <a16:creationId xmlns:a16="http://schemas.microsoft.com/office/drawing/2014/main" id="{00000000-0008-0000-0A00-000040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5" name="Straight Connector 64">
          <a:extLst>
            <a:ext uri="{FF2B5EF4-FFF2-40B4-BE49-F238E27FC236}">
              <a16:creationId xmlns:a16="http://schemas.microsoft.com/office/drawing/2014/main" id="{00000000-0008-0000-0A00-000041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6" name="Straight Connector 65">
          <a:extLst>
            <a:ext uri="{FF2B5EF4-FFF2-40B4-BE49-F238E27FC236}">
              <a16:creationId xmlns:a16="http://schemas.microsoft.com/office/drawing/2014/main" id="{00000000-0008-0000-0A00-000042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7" name="Straight Connector 66">
          <a:extLst>
            <a:ext uri="{FF2B5EF4-FFF2-40B4-BE49-F238E27FC236}">
              <a16:creationId xmlns:a16="http://schemas.microsoft.com/office/drawing/2014/main" id="{00000000-0008-0000-0A00-000043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8" name="Straight Connector 67">
          <a:extLst>
            <a:ext uri="{FF2B5EF4-FFF2-40B4-BE49-F238E27FC236}">
              <a16:creationId xmlns:a16="http://schemas.microsoft.com/office/drawing/2014/main" id="{00000000-0008-0000-0A00-000044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9" name="Straight Connector 68">
          <a:extLst>
            <a:ext uri="{FF2B5EF4-FFF2-40B4-BE49-F238E27FC236}">
              <a16:creationId xmlns:a16="http://schemas.microsoft.com/office/drawing/2014/main" id="{00000000-0008-0000-0A00-000045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0" name="Straight Connector 69">
          <a:extLst>
            <a:ext uri="{FF2B5EF4-FFF2-40B4-BE49-F238E27FC236}">
              <a16:creationId xmlns:a16="http://schemas.microsoft.com/office/drawing/2014/main" id="{00000000-0008-0000-0A00-000046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1" name="Straight Connector 70">
          <a:extLst>
            <a:ext uri="{FF2B5EF4-FFF2-40B4-BE49-F238E27FC236}">
              <a16:creationId xmlns:a16="http://schemas.microsoft.com/office/drawing/2014/main" id="{00000000-0008-0000-0A00-000047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2" name="Straight Connector 71">
          <a:extLst>
            <a:ext uri="{FF2B5EF4-FFF2-40B4-BE49-F238E27FC236}">
              <a16:creationId xmlns:a16="http://schemas.microsoft.com/office/drawing/2014/main" id="{00000000-0008-0000-0A00-000048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3" name="Straight Connector 72">
          <a:extLst>
            <a:ext uri="{FF2B5EF4-FFF2-40B4-BE49-F238E27FC236}">
              <a16:creationId xmlns:a16="http://schemas.microsoft.com/office/drawing/2014/main" id="{00000000-0008-0000-0A00-000049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4" name="Straight Connector 73">
          <a:extLst>
            <a:ext uri="{FF2B5EF4-FFF2-40B4-BE49-F238E27FC236}">
              <a16:creationId xmlns:a16="http://schemas.microsoft.com/office/drawing/2014/main" id="{00000000-0008-0000-0A00-00004A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5" name="Straight Connector 74">
          <a:extLst>
            <a:ext uri="{FF2B5EF4-FFF2-40B4-BE49-F238E27FC236}">
              <a16:creationId xmlns:a16="http://schemas.microsoft.com/office/drawing/2014/main" id="{00000000-0008-0000-0A00-00004B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6" name="Straight Connector 75">
          <a:extLst>
            <a:ext uri="{FF2B5EF4-FFF2-40B4-BE49-F238E27FC236}">
              <a16:creationId xmlns:a16="http://schemas.microsoft.com/office/drawing/2014/main" id="{00000000-0008-0000-0A00-00004C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7" name="Straight Connector 76">
          <a:extLst>
            <a:ext uri="{FF2B5EF4-FFF2-40B4-BE49-F238E27FC236}">
              <a16:creationId xmlns:a16="http://schemas.microsoft.com/office/drawing/2014/main" id="{00000000-0008-0000-0A00-00004D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8" name="Straight Connector 77">
          <a:extLst>
            <a:ext uri="{FF2B5EF4-FFF2-40B4-BE49-F238E27FC236}">
              <a16:creationId xmlns:a16="http://schemas.microsoft.com/office/drawing/2014/main" id="{00000000-0008-0000-0A00-00004E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9" name="Straight Connector 78">
          <a:extLst>
            <a:ext uri="{FF2B5EF4-FFF2-40B4-BE49-F238E27FC236}">
              <a16:creationId xmlns:a16="http://schemas.microsoft.com/office/drawing/2014/main" id="{00000000-0008-0000-0A00-00004F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0" name="Straight Connector 79">
          <a:extLst>
            <a:ext uri="{FF2B5EF4-FFF2-40B4-BE49-F238E27FC236}">
              <a16:creationId xmlns:a16="http://schemas.microsoft.com/office/drawing/2014/main" id="{00000000-0008-0000-0A00-000050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1" name="Straight Connector 80">
          <a:extLst>
            <a:ext uri="{FF2B5EF4-FFF2-40B4-BE49-F238E27FC236}">
              <a16:creationId xmlns:a16="http://schemas.microsoft.com/office/drawing/2014/main" id="{00000000-0008-0000-0A00-000051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2" name="Straight Connector 81">
          <a:extLst>
            <a:ext uri="{FF2B5EF4-FFF2-40B4-BE49-F238E27FC236}">
              <a16:creationId xmlns:a16="http://schemas.microsoft.com/office/drawing/2014/main" id="{00000000-0008-0000-0A00-000052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3" name="Straight Connector 82">
          <a:extLst>
            <a:ext uri="{FF2B5EF4-FFF2-40B4-BE49-F238E27FC236}">
              <a16:creationId xmlns:a16="http://schemas.microsoft.com/office/drawing/2014/main" id="{00000000-0008-0000-0A00-000053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4" name="Straight Connector 83">
          <a:extLst>
            <a:ext uri="{FF2B5EF4-FFF2-40B4-BE49-F238E27FC236}">
              <a16:creationId xmlns:a16="http://schemas.microsoft.com/office/drawing/2014/main" id="{00000000-0008-0000-0A00-000054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5" name="Straight Connector 84">
          <a:extLst>
            <a:ext uri="{FF2B5EF4-FFF2-40B4-BE49-F238E27FC236}">
              <a16:creationId xmlns:a16="http://schemas.microsoft.com/office/drawing/2014/main" id="{00000000-0008-0000-0A00-000055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6" name="Straight Connector 85">
          <a:extLst>
            <a:ext uri="{FF2B5EF4-FFF2-40B4-BE49-F238E27FC236}">
              <a16:creationId xmlns:a16="http://schemas.microsoft.com/office/drawing/2014/main" id="{00000000-0008-0000-0A00-000056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7" name="Straight Connector 86">
          <a:extLst>
            <a:ext uri="{FF2B5EF4-FFF2-40B4-BE49-F238E27FC236}">
              <a16:creationId xmlns:a16="http://schemas.microsoft.com/office/drawing/2014/main" id="{00000000-0008-0000-0A00-000057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8" name="Straight Connector 87">
          <a:extLst>
            <a:ext uri="{FF2B5EF4-FFF2-40B4-BE49-F238E27FC236}">
              <a16:creationId xmlns:a16="http://schemas.microsoft.com/office/drawing/2014/main" id="{00000000-0008-0000-0A00-000058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9" name="Straight Connector 88">
          <a:extLst>
            <a:ext uri="{FF2B5EF4-FFF2-40B4-BE49-F238E27FC236}">
              <a16:creationId xmlns:a16="http://schemas.microsoft.com/office/drawing/2014/main" id="{00000000-0008-0000-0A00-000059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90" name="Straight Connector 89">
          <a:extLst>
            <a:ext uri="{FF2B5EF4-FFF2-40B4-BE49-F238E27FC236}">
              <a16:creationId xmlns:a16="http://schemas.microsoft.com/office/drawing/2014/main" id="{00000000-0008-0000-0A00-00005A000000}"/>
            </a:ext>
          </a:extLst>
        </xdr:cNvPr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91" name="Straight Connector 90">
          <a:extLst>
            <a:ext uri="{FF2B5EF4-FFF2-40B4-BE49-F238E27FC236}">
              <a16:creationId xmlns:a16="http://schemas.microsoft.com/office/drawing/2014/main" id="{00000000-0008-0000-0A00-00005B000000}"/>
            </a:ext>
          </a:extLst>
        </xdr:cNvPr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92" name="Straight Connector 91">
          <a:extLst>
            <a:ext uri="{FF2B5EF4-FFF2-40B4-BE49-F238E27FC236}">
              <a16:creationId xmlns:a16="http://schemas.microsoft.com/office/drawing/2014/main" id="{00000000-0008-0000-0A00-00005C000000}"/>
            </a:ext>
          </a:extLst>
        </xdr:cNvPr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93" name="Straight Connector 92">
          <a:extLst>
            <a:ext uri="{FF2B5EF4-FFF2-40B4-BE49-F238E27FC236}">
              <a16:creationId xmlns:a16="http://schemas.microsoft.com/office/drawing/2014/main" id="{00000000-0008-0000-0A00-00005D000000}"/>
            </a:ext>
          </a:extLst>
        </xdr:cNvPr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94" name="Straight Connector 93">
          <a:extLst>
            <a:ext uri="{FF2B5EF4-FFF2-40B4-BE49-F238E27FC236}">
              <a16:creationId xmlns:a16="http://schemas.microsoft.com/office/drawing/2014/main" id="{00000000-0008-0000-0A00-00005E000000}"/>
            </a:ext>
          </a:extLst>
        </xdr:cNvPr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95" name="Straight Connector 94">
          <a:extLst>
            <a:ext uri="{FF2B5EF4-FFF2-40B4-BE49-F238E27FC236}">
              <a16:creationId xmlns:a16="http://schemas.microsoft.com/office/drawing/2014/main" id="{00000000-0008-0000-0A00-00005F000000}"/>
            </a:ext>
          </a:extLst>
        </xdr:cNvPr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96" name="Straight Connector 95">
          <a:extLst>
            <a:ext uri="{FF2B5EF4-FFF2-40B4-BE49-F238E27FC236}">
              <a16:creationId xmlns:a16="http://schemas.microsoft.com/office/drawing/2014/main" id="{00000000-0008-0000-0A00-000060000000}"/>
            </a:ext>
          </a:extLst>
        </xdr:cNvPr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7" name="Straight Connector 96">
          <a:extLst>
            <a:ext uri="{FF2B5EF4-FFF2-40B4-BE49-F238E27FC236}">
              <a16:creationId xmlns:a16="http://schemas.microsoft.com/office/drawing/2014/main" id="{00000000-0008-0000-0A00-000061000000}"/>
            </a:ext>
          </a:extLst>
        </xdr:cNvPr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98" name="Straight Connector 97">
          <a:extLst>
            <a:ext uri="{FF2B5EF4-FFF2-40B4-BE49-F238E27FC236}">
              <a16:creationId xmlns:a16="http://schemas.microsoft.com/office/drawing/2014/main" id="{00000000-0008-0000-0A00-000062000000}"/>
            </a:ext>
          </a:extLst>
        </xdr:cNvPr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99" name="Straight Connector 98">
          <a:extLst>
            <a:ext uri="{FF2B5EF4-FFF2-40B4-BE49-F238E27FC236}">
              <a16:creationId xmlns:a16="http://schemas.microsoft.com/office/drawing/2014/main" id="{00000000-0008-0000-0A00-000063000000}"/>
            </a:ext>
          </a:extLst>
        </xdr:cNvPr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00" name="Straight Connector 99">
          <a:extLst>
            <a:ext uri="{FF2B5EF4-FFF2-40B4-BE49-F238E27FC236}">
              <a16:creationId xmlns:a16="http://schemas.microsoft.com/office/drawing/2014/main" id="{00000000-0008-0000-0A00-000064000000}"/>
            </a:ext>
          </a:extLst>
        </xdr:cNvPr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1" name="Straight Connector 100">
          <a:extLst>
            <a:ext uri="{FF2B5EF4-FFF2-40B4-BE49-F238E27FC236}">
              <a16:creationId xmlns:a16="http://schemas.microsoft.com/office/drawing/2014/main" id="{00000000-0008-0000-0A00-000065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2" name="Straight Connector 101">
          <a:extLst>
            <a:ext uri="{FF2B5EF4-FFF2-40B4-BE49-F238E27FC236}">
              <a16:creationId xmlns:a16="http://schemas.microsoft.com/office/drawing/2014/main" id="{00000000-0008-0000-0A00-000066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3" name="Straight Connector 102">
          <a:extLst>
            <a:ext uri="{FF2B5EF4-FFF2-40B4-BE49-F238E27FC236}">
              <a16:creationId xmlns:a16="http://schemas.microsoft.com/office/drawing/2014/main" id="{00000000-0008-0000-0A00-000067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4" name="Straight Connector 103">
          <a:extLst>
            <a:ext uri="{FF2B5EF4-FFF2-40B4-BE49-F238E27FC236}">
              <a16:creationId xmlns:a16="http://schemas.microsoft.com/office/drawing/2014/main" id="{00000000-0008-0000-0A00-000068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05" name="Straight Connector 104">
          <a:extLst>
            <a:ext uri="{FF2B5EF4-FFF2-40B4-BE49-F238E27FC236}">
              <a16:creationId xmlns:a16="http://schemas.microsoft.com/office/drawing/2014/main" id="{00000000-0008-0000-0A00-000069000000}"/>
            </a:ext>
          </a:extLst>
        </xdr:cNvPr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6" name="Straight Connector 105">
          <a:extLst>
            <a:ext uri="{FF2B5EF4-FFF2-40B4-BE49-F238E27FC236}">
              <a16:creationId xmlns:a16="http://schemas.microsoft.com/office/drawing/2014/main" id="{00000000-0008-0000-0A00-00006A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7" name="Straight Connector 106">
          <a:extLst>
            <a:ext uri="{FF2B5EF4-FFF2-40B4-BE49-F238E27FC236}">
              <a16:creationId xmlns:a16="http://schemas.microsoft.com/office/drawing/2014/main" id="{00000000-0008-0000-0A00-00006B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8" name="Straight Connector 107">
          <a:extLst>
            <a:ext uri="{FF2B5EF4-FFF2-40B4-BE49-F238E27FC236}">
              <a16:creationId xmlns:a16="http://schemas.microsoft.com/office/drawing/2014/main" id="{00000000-0008-0000-0A00-00006C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9" name="Straight Connector 108">
          <a:extLst>
            <a:ext uri="{FF2B5EF4-FFF2-40B4-BE49-F238E27FC236}">
              <a16:creationId xmlns:a16="http://schemas.microsoft.com/office/drawing/2014/main" id="{00000000-0008-0000-0A00-00006D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0" name="Straight Connector 109">
          <a:extLst>
            <a:ext uri="{FF2B5EF4-FFF2-40B4-BE49-F238E27FC236}">
              <a16:creationId xmlns:a16="http://schemas.microsoft.com/office/drawing/2014/main" id="{00000000-0008-0000-0A00-00006E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1" name="Straight Connector 110">
          <a:extLst>
            <a:ext uri="{FF2B5EF4-FFF2-40B4-BE49-F238E27FC236}">
              <a16:creationId xmlns:a16="http://schemas.microsoft.com/office/drawing/2014/main" id="{00000000-0008-0000-0A00-00006F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2" name="Straight Connector 111">
          <a:extLst>
            <a:ext uri="{FF2B5EF4-FFF2-40B4-BE49-F238E27FC236}">
              <a16:creationId xmlns:a16="http://schemas.microsoft.com/office/drawing/2014/main" id="{00000000-0008-0000-0A00-000070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3" name="Straight Connector 112">
          <a:extLst>
            <a:ext uri="{FF2B5EF4-FFF2-40B4-BE49-F238E27FC236}">
              <a16:creationId xmlns:a16="http://schemas.microsoft.com/office/drawing/2014/main" id="{00000000-0008-0000-0A00-000071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14" name="Straight Connector 113">
          <a:extLst>
            <a:ext uri="{FF2B5EF4-FFF2-40B4-BE49-F238E27FC236}">
              <a16:creationId xmlns:a16="http://schemas.microsoft.com/office/drawing/2014/main" id="{00000000-0008-0000-0A00-000072000000}"/>
            </a:ext>
          </a:extLst>
        </xdr:cNvPr>
        <xdr:cNvCxnSpPr/>
      </xdr:nvCxnSpPr>
      <xdr:spPr>
        <a:xfrm>
          <a:off x="5591175" y="552450"/>
          <a:ext cx="399184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15" name="Straight Connector 114">
          <a:extLst>
            <a:ext uri="{FF2B5EF4-FFF2-40B4-BE49-F238E27FC236}">
              <a16:creationId xmlns:a16="http://schemas.microsoft.com/office/drawing/2014/main" id="{00000000-0008-0000-0A00-000073000000}"/>
            </a:ext>
          </a:extLst>
        </xdr:cNvPr>
        <xdr:cNvCxnSpPr/>
      </xdr:nvCxnSpPr>
      <xdr:spPr>
        <a:xfrm>
          <a:off x="5600699" y="857251"/>
          <a:ext cx="40957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16" name="Straight Connector 115">
          <a:extLst>
            <a:ext uri="{FF2B5EF4-FFF2-40B4-BE49-F238E27FC236}">
              <a16:creationId xmlns:a16="http://schemas.microsoft.com/office/drawing/2014/main" id="{00000000-0008-0000-0A00-000074000000}"/>
            </a:ext>
          </a:extLst>
        </xdr:cNvPr>
        <xdr:cNvCxnSpPr/>
      </xdr:nvCxnSpPr>
      <xdr:spPr>
        <a:xfrm>
          <a:off x="5608494" y="1170709"/>
          <a:ext cx="38273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17" name="Straight Connector 116">
          <a:extLst>
            <a:ext uri="{FF2B5EF4-FFF2-40B4-BE49-F238E27FC236}">
              <a16:creationId xmlns:a16="http://schemas.microsoft.com/office/drawing/2014/main" id="{00000000-0008-0000-0A00-000075000000}"/>
            </a:ext>
          </a:extLst>
        </xdr:cNvPr>
        <xdr:cNvCxnSpPr/>
      </xdr:nvCxnSpPr>
      <xdr:spPr>
        <a:xfrm>
          <a:off x="5599835" y="1466852"/>
          <a:ext cx="40005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19" name="Straight Connector 118">
          <a:extLst>
            <a:ext uri="{FF2B5EF4-FFF2-40B4-BE49-F238E27FC236}">
              <a16:creationId xmlns:a16="http://schemas.microsoft.com/office/drawing/2014/main" id="{00000000-0008-0000-0A00-000077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20" name="Straight Connector 119">
          <a:extLst>
            <a:ext uri="{FF2B5EF4-FFF2-40B4-BE49-F238E27FC236}">
              <a16:creationId xmlns:a16="http://schemas.microsoft.com/office/drawing/2014/main" id="{00000000-0008-0000-0A00-000078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21" name="Straight Connector 120">
          <a:extLst>
            <a:ext uri="{FF2B5EF4-FFF2-40B4-BE49-F238E27FC236}">
              <a16:creationId xmlns:a16="http://schemas.microsoft.com/office/drawing/2014/main" id="{00000000-0008-0000-0A00-000079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22" name="Straight Connector 121">
          <a:extLst>
            <a:ext uri="{FF2B5EF4-FFF2-40B4-BE49-F238E27FC236}">
              <a16:creationId xmlns:a16="http://schemas.microsoft.com/office/drawing/2014/main" id="{00000000-0008-0000-0A00-00007A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23" name="Straight Connector 122">
          <a:extLst>
            <a:ext uri="{FF2B5EF4-FFF2-40B4-BE49-F238E27FC236}">
              <a16:creationId xmlns:a16="http://schemas.microsoft.com/office/drawing/2014/main" id="{00000000-0008-0000-0A00-00007B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24" name="Straight Connector 123">
          <a:extLst>
            <a:ext uri="{FF2B5EF4-FFF2-40B4-BE49-F238E27FC236}">
              <a16:creationId xmlns:a16="http://schemas.microsoft.com/office/drawing/2014/main" id="{00000000-0008-0000-0A00-00007C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25" name="Straight Connector 124">
          <a:extLst>
            <a:ext uri="{FF2B5EF4-FFF2-40B4-BE49-F238E27FC236}">
              <a16:creationId xmlns:a16="http://schemas.microsoft.com/office/drawing/2014/main" id="{00000000-0008-0000-0A00-00007D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26" name="Straight Connector 125">
          <a:extLst>
            <a:ext uri="{FF2B5EF4-FFF2-40B4-BE49-F238E27FC236}">
              <a16:creationId xmlns:a16="http://schemas.microsoft.com/office/drawing/2014/main" id="{00000000-0008-0000-0A00-00007E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27" name="Straight Connector 126">
          <a:extLst>
            <a:ext uri="{FF2B5EF4-FFF2-40B4-BE49-F238E27FC236}">
              <a16:creationId xmlns:a16="http://schemas.microsoft.com/office/drawing/2014/main" id="{00000000-0008-0000-0A00-00007F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28" name="Straight Connector 127">
          <a:extLst>
            <a:ext uri="{FF2B5EF4-FFF2-40B4-BE49-F238E27FC236}">
              <a16:creationId xmlns:a16="http://schemas.microsoft.com/office/drawing/2014/main" id="{00000000-0008-0000-0A00-000080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9" name="Straight Connector 128">
          <a:extLst>
            <a:ext uri="{FF2B5EF4-FFF2-40B4-BE49-F238E27FC236}">
              <a16:creationId xmlns:a16="http://schemas.microsoft.com/office/drawing/2014/main" id="{00000000-0008-0000-0A00-000081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0" name="Straight Connector 129">
          <a:extLst>
            <a:ext uri="{FF2B5EF4-FFF2-40B4-BE49-F238E27FC236}">
              <a16:creationId xmlns:a16="http://schemas.microsoft.com/office/drawing/2014/main" id="{00000000-0008-0000-0A00-00008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31" name="Straight Connector 130">
          <a:extLst>
            <a:ext uri="{FF2B5EF4-FFF2-40B4-BE49-F238E27FC236}">
              <a16:creationId xmlns:a16="http://schemas.microsoft.com/office/drawing/2014/main" id="{00000000-0008-0000-0A00-00008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32" name="Straight Connector 131">
          <a:extLst>
            <a:ext uri="{FF2B5EF4-FFF2-40B4-BE49-F238E27FC236}">
              <a16:creationId xmlns:a16="http://schemas.microsoft.com/office/drawing/2014/main" id="{00000000-0008-0000-0A00-00008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33" name="Straight Connector 132">
          <a:extLst>
            <a:ext uri="{FF2B5EF4-FFF2-40B4-BE49-F238E27FC236}">
              <a16:creationId xmlns:a16="http://schemas.microsoft.com/office/drawing/2014/main" id="{00000000-0008-0000-0A00-00008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34" name="Straight Connector 133">
          <a:extLst>
            <a:ext uri="{FF2B5EF4-FFF2-40B4-BE49-F238E27FC236}">
              <a16:creationId xmlns:a16="http://schemas.microsoft.com/office/drawing/2014/main" id="{00000000-0008-0000-0A00-000086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5" name="Straight Connector 134">
          <a:extLst>
            <a:ext uri="{FF2B5EF4-FFF2-40B4-BE49-F238E27FC236}">
              <a16:creationId xmlns:a16="http://schemas.microsoft.com/office/drawing/2014/main" id="{00000000-0008-0000-0A00-000087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36" name="Straight Connector 135">
          <a:extLst>
            <a:ext uri="{FF2B5EF4-FFF2-40B4-BE49-F238E27FC236}">
              <a16:creationId xmlns:a16="http://schemas.microsoft.com/office/drawing/2014/main" id="{00000000-0008-0000-0A00-000088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37" name="Straight Connector 136">
          <a:extLst>
            <a:ext uri="{FF2B5EF4-FFF2-40B4-BE49-F238E27FC236}">
              <a16:creationId xmlns:a16="http://schemas.microsoft.com/office/drawing/2014/main" id="{00000000-0008-0000-0A00-000089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38" name="Straight Connector 137">
          <a:extLst>
            <a:ext uri="{FF2B5EF4-FFF2-40B4-BE49-F238E27FC236}">
              <a16:creationId xmlns:a16="http://schemas.microsoft.com/office/drawing/2014/main" id="{00000000-0008-0000-0A00-00008A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9" name="Straight Connector 138">
          <a:extLst>
            <a:ext uri="{FF2B5EF4-FFF2-40B4-BE49-F238E27FC236}">
              <a16:creationId xmlns:a16="http://schemas.microsoft.com/office/drawing/2014/main" id="{00000000-0008-0000-0A00-00008B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0" name="Straight Connector 139">
          <a:extLst>
            <a:ext uri="{FF2B5EF4-FFF2-40B4-BE49-F238E27FC236}">
              <a16:creationId xmlns:a16="http://schemas.microsoft.com/office/drawing/2014/main" id="{00000000-0008-0000-0A00-00008C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1" name="Straight Connector 140">
          <a:extLst>
            <a:ext uri="{FF2B5EF4-FFF2-40B4-BE49-F238E27FC236}">
              <a16:creationId xmlns:a16="http://schemas.microsoft.com/office/drawing/2014/main" id="{00000000-0008-0000-0A00-00008D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2" name="Straight Connector 141">
          <a:extLst>
            <a:ext uri="{FF2B5EF4-FFF2-40B4-BE49-F238E27FC236}">
              <a16:creationId xmlns:a16="http://schemas.microsoft.com/office/drawing/2014/main" id="{00000000-0008-0000-0A00-00008E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3" name="Straight Connector 142">
          <a:extLst>
            <a:ext uri="{FF2B5EF4-FFF2-40B4-BE49-F238E27FC236}">
              <a16:creationId xmlns:a16="http://schemas.microsoft.com/office/drawing/2014/main" id="{00000000-0008-0000-0A00-00008F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4" name="Straight Connector 143">
          <a:extLst>
            <a:ext uri="{FF2B5EF4-FFF2-40B4-BE49-F238E27FC236}">
              <a16:creationId xmlns:a16="http://schemas.microsoft.com/office/drawing/2014/main" id="{00000000-0008-0000-0A00-000090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5" name="Straight Connector 144">
          <a:extLst>
            <a:ext uri="{FF2B5EF4-FFF2-40B4-BE49-F238E27FC236}">
              <a16:creationId xmlns:a16="http://schemas.microsoft.com/office/drawing/2014/main" id="{00000000-0008-0000-0A00-000091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6" name="Straight Connector 145">
          <a:extLst>
            <a:ext uri="{FF2B5EF4-FFF2-40B4-BE49-F238E27FC236}">
              <a16:creationId xmlns:a16="http://schemas.microsoft.com/office/drawing/2014/main" id="{00000000-0008-0000-0A00-000092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7" name="Straight Connector 146">
          <a:extLst>
            <a:ext uri="{FF2B5EF4-FFF2-40B4-BE49-F238E27FC236}">
              <a16:creationId xmlns:a16="http://schemas.microsoft.com/office/drawing/2014/main" id="{00000000-0008-0000-0A00-000093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8" name="Straight Connector 147">
          <a:extLst>
            <a:ext uri="{FF2B5EF4-FFF2-40B4-BE49-F238E27FC236}">
              <a16:creationId xmlns:a16="http://schemas.microsoft.com/office/drawing/2014/main" id="{00000000-0008-0000-0A00-000094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9" name="Straight Connector 148">
          <a:extLst>
            <a:ext uri="{FF2B5EF4-FFF2-40B4-BE49-F238E27FC236}">
              <a16:creationId xmlns:a16="http://schemas.microsoft.com/office/drawing/2014/main" id="{00000000-0008-0000-0A00-000095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0" name="Straight Connector 149">
          <a:extLst>
            <a:ext uri="{FF2B5EF4-FFF2-40B4-BE49-F238E27FC236}">
              <a16:creationId xmlns:a16="http://schemas.microsoft.com/office/drawing/2014/main" id="{00000000-0008-0000-0A00-000096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1" name="Straight Connector 150">
          <a:extLst>
            <a:ext uri="{FF2B5EF4-FFF2-40B4-BE49-F238E27FC236}">
              <a16:creationId xmlns:a16="http://schemas.microsoft.com/office/drawing/2014/main" id="{00000000-0008-0000-0A00-000097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2" name="Straight Connector 151">
          <a:extLst>
            <a:ext uri="{FF2B5EF4-FFF2-40B4-BE49-F238E27FC236}">
              <a16:creationId xmlns:a16="http://schemas.microsoft.com/office/drawing/2014/main" id="{00000000-0008-0000-0A00-000098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3" name="Straight Connector 152">
          <a:extLst>
            <a:ext uri="{FF2B5EF4-FFF2-40B4-BE49-F238E27FC236}">
              <a16:creationId xmlns:a16="http://schemas.microsoft.com/office/drawing/2014/main" id="{00000000-0008-0000-0A00-000099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4" name="Straight Connector 153">
          <a:extLst>
            <a:ext uri="{FF2B5EF4-FFF2-40B4-BE49-F238E27FC236}">
              <a16:creationId xmlns:a16="http://schemas.microsoft.com/office/drawing/2014/main" id="{00000000-0008-0000-0A00-00009A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5" name="Straight Connector 154">
          <a:extLst>
            <a:ext uri="{FF2B5EF4-FFF2-40B4-BE49-F238E27FC236}">
              <a16:creationId xmlns:a16="http://schemas.microsoft.com/office/drawing/2014/main" id="{00000000-0008-0000-0A00-00009B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6" name="Straight Connector 155">
          <a:extLst>
            <a:ext uri="{FF2B5EF4-FFF2-40B4-BE49-F238E27FC236}">
              <a16:creationId xmlns:a16="http://schemas.microsoft.com/office/drawing/2014/main" id="{00000000-0008-0000-0A00-00009C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7" name="Straight Connector 156">
          <a:extLst>
            <a:ext uri="{FF2B5EF4-FFF2-40B4-BE49-F238E27FC236}">
              <a16:creationId xmlns:a16="http://schemas.microsoft.com/office/drawing/2014/main" id="{00000000-0008-0000-0A00-00009D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8" name="Straight Connector 157">
          <a:extLst>
            <a:ext uri="{FF2B5EF4-FFF2-40B4-BE49-F238E27FC236}">
              <a16:creationId xmlns:a16="http://schemas.microsoft.com/office/drawing/2014/main" id="{00000000-0008-0000-0A00-00009E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9" name="Straight Connector 158">
          <a:extLst>
            <a:ext uri="{FF2B5EF4-FFF2-40B4-BE49-F238E27FC236}">
              <a16:creationId xmlns:a16="http://schemas.microsoft.com/office/drawing/2014/main" id="{00000000-0008-0000-0A00-00009F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60" name="Straight Connector 159">
          <a:extLst>
            <a:ext uri="{FF2B5EF4-FFF2-40B4-BE49-F238E27FC236}">
              <a16:creationId xmlns:a16="http://schemas.microsoft.com/office/drawing/2014/main" id="{00000000-0008-0000-0A00-0000A0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61" name="Straight Connector 160">
          <a:extLst>
            <a:ext uri="{FF2B5EF4-FFF2-40B4-BE49-F238E27FC236}">
              <a16:creationId xmlns:a16="http://schemas.microsoft.com/office/drawing/2014/main" id="{00000000-0008-0000-0A00-0000A1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2" name="Straight Connector 161">
          <a:extLst>
            <a:ext uri="{FF2B5EF4-FFF2-40B4-BE49-F238E27FC236}">
              <a16:creationId xmlns:a16="http://schemas.microsoft.com/office/drawing/2014/main" id="{00000000-0008-0000-0A00-0000A2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63" name="Straight Connector 162">
          <a:extLst>
            <a:ext uri="{FF2B5EF4-FFF2-40B4-BE49-F238E27FC236}">
              <a16:creationId xmlns:a16="http://schemas.microsoft.com/office/drawing/2014/main" id="{00000000-0008-0000-0A00-0000A3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64" name="Straight Connector 163">
          <a:extLst>
            <a:ext uri="{FF2B5EF4-FFF2-40B4-BE49-F238E27FC236}">
              <a16:creationId xmlns:a16="http://schemas.microsoft.com/office/drawing/2014/main" id="{00000000-0008-0000-0A00-0000A4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65" name="Straight Connector 164">
          <a:extLst>
            <a:ext uri="{FF2B5EF4-FFF2-40B4-BE49-F238E27FC236}">
              <a16:creationId xmlns:a16="http://schemas.microsoft.com/office/drawing/2014/main" id="{00000000-0008-0000-0A00-0000A5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66" name="Straight Connector 165">
          <a:extLst>
            <a:ext uri="{FF2B5EF4-FFF2-40B4-BE49-F238E27FC236}">
              <a16:creationId xmlns:a16="http://schemas.microsoft.com/office/drawing/2014/main" id="{00000000-0008-0000-0A00-0000A6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67" name="Straight Connector 166">
          <a:extLst>
            <a:ext uri="{FF2B5EF4-FFF2-40B4-BE49-F238E27FC236}">
              <a16:creationId xmlns:a16="http://schemas.microsoft.com/office/drawing/2014/main" id="{00000000-0008-0000-0A00-0000A7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68" name="Straight Connector 167">
          <a:extLst>
            <a:ext uri="{FF2B5EF4-FFF2-40B4-BE49-F238E27FC236}">
              <a16:creationId xmlns:a16="http://schemas.microsoft.com/office/drawing/2014/main" id="{00000000-0008-0000-0A00-0000A8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69" name="Straight Connector 168">
          <a:extLst>
            <a:ext uri="{FF2B5EF4-FFF2-40B4-BE49-F238E27FC236}">
              <a16:creationId xmlns:a16="http://schemas.microsoft.com/office/drawing/2014/main" id="{00000000-0008-0000-0A00-0000A9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70" name="Straight Connector 169">
          <a:extLst>
            <a:ext uri="{FF2B5EF4-FFF2-40B4-BE49-F238E27FC236}">
              <a16:creationId xmlns:a16="http://schemas.microsoft.com/office/drawing/2014/main" id="{00000000-0008-0000-0A00-0000AA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71" name="Straight Connector 170">
          <a:extLst>
            <a:ext uri="{FF2B5EF4-FFF2-40B4-BE49-F238E27FC236}">
              <a16:creationId xmlns:a16="http://schemas.microsoft.com/office/drawing/2014/main" id="{00000000-0008-0000-0A00-0000AB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72" name="Straight Connector 171">
          <a:extLst>
            <a:ext uri="{FF2B5EF4-FFF2-40B4-BE49-F238E27FC236}">
              <a16:creationId xmlns:a16="http://schemas.microsoft.com/office/drawing/2014/main" id="{00000000-0008-0000-0A00-0000AC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73" name="Straight Connector 172">
          <a:extLst>
            <a:ext uri="{FF2B5EF4-FFF2-40B4-BE49-F238E27FC236}">
              <a16:creationId xmlns:a16="http://schemas.microsoft.com/office/drawing/2014/main" id="{00000000-0008-0000-0A00-0000AD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4" name="Straight Connector 173">
          <a:extLst>
            <a:ext uri="{FF2B5EF4-FFF2-40B4-BE49-F238E27FC236}">
              <a16:creationId xmlns:a16="http://schemas.microsoft.com/office/drawing/2014/main" id="{00000000-0008-0000-0A00-0000A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5" name="Straight Connector 174">
          <a:extLst>
            <a:ext uri="{FF2B5EF4-FFF2-40B4-BE49-F238E27FC236}">
              <a16:creationId xmlns:a16="http://schemas.microsoft.com/office/drawing/2014/main" id="{00000000-0008-0000-0A00-0000A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76" name="Straight Connector 175">
          <a:extLst>
            <a:ext uri="{FF2B5EF4-FFF2-40B4-BE49-F238E27FC236}">
              <a16:creationId xmlns:a16="http://schemas.microsoft.com/office/drawing/2014/main" id="{00000000-0008-0000-0A00-0000B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77" name="Straight Connector 176">
          <a:extLst>
            <a:ext uri="{FF2B5EF4-FFF2-40B4-BE49-F238E27FC236}">
              <a16:creationId xmlns:a16="http://schemas.microsoft.com/office/drawing/2014/main" id="{00000000-0008-0000-0A00-0000B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8" name="Straight Connector 177">
          <a:extLst>
            <a:ext uri="{FF2B5EF4-FFF2-40B4-BE49-F238E27FC236}">
              <a16:creationId xmlns:a16="http://schemas.microsoft.com/office/drawing/2014/main" id="{00000000-0008-0000-0A00-0000B2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9" name="Straight Connector 178">
          <a:extLst>
            <a:ext uri="{FF2B5EF4-FFF2-40B4-BE49-F238E27FC236}">
              <a16:creationId xmlns:a16="http://schemas.microsoft.com/office/drawing/2014/main" id="{00000000-0008-0000-0A00-0000B3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0" name="Straight Connector 179">
          <a:extLst>
            <a:ext uri="{FF2B5EF4-FFF2-40B4-BE49-F238E27FC236}">
              <a16:creationId xmlns:a16="http://schemas.microsoft.com/office/drawing/2014/main" id="{00000000-0008-0000-0A00-0000B4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1" name="Straight Connector 180">
          <a:extLst>
            <a:ext uri="{FF2B5EF4-FFF2-40B4-BE49-F238E27FC236}">
              <a16:creationId xmlns:a16="http://schemas.microsoft.com/office/drawing/2014/main" id="{00000000-0008-0000-0A00-0000B5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2" name="Straight Connector 181">
          <a:extLst>
            <a:ext uri="{FF2B5EF4-FFF2-40B4-BE49-F238E27FC236}">
              <a16:creationId xmlns:a16="http://schemas.microsoft.com/office/drawing/2014/main" id="{00000000-0008-0000-0A00-0000B6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3" name="Straight Connector 182">
          <a:extLst>
            <a:ext uri="{FF2B5EF4-FFF2-40B4-BE49-F238E27FC236}">
              <a16:creationId xmlns:a16="http://schemas.microsoft.com/office/drawing/2014/main" id="{00000000-0008-0000-0A00-0000B7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4" name="Straight Connector 183">
          <a:extLst>
            <a:ext uri="{FF2B5EF4-FFF2-40B4-BE49-F238E27FC236}">
              <a16:creationId xmlns:a16="http://schemas.microsoft.com/office/drawing/2014/main" id="{00000000-0008-0000-0A00-0000B8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5" name="Straight Connector 184">
          <a:extLst>
            <a:ext uri="{FF2B5EF4-FFF2-40B4-BE49-F238E27FC236}">
              <a16:creationId xmlns:a16="http://schemas.microsoft.com/office/drawing/2014/main" id="{00000000-0008-0000-0A00-0000B9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6" name="Straight Connector 185">
          <a:extLst>
            <a:ext uri="{FF2B5EF4-FFF2-40B4-BE49-F238E27FC236}">
              <a16:creationId xmlns:a16="http://schemas.microsoft.com/office/drawing/2014/main" id="{00000000-0008-0000-0A00-0000BA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87" name="Straight Connector 186">
          <a:extLst>
            <a:ext uri="{FF2B5EF4-FFF2-40B4-BE49-F238E27FC236}">
              <a16:creationId xmlns:a16="http://schemas.microsoft.com/office/drawing/2014/main" id="{00000000-0008-0000-0A00-0000BB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88" name="Straight Connector 187">
          <a:extLst>
            <a:ext uri="{FF2B5EF4-FFF2-40B4-BE49-F238E27FC236}">
              <a16:creationId xmlns:a16="http://schemas.microsoft.com/office/drawing/2014/main" id="{00000000-0008-0000-0A00-0000BC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89" name="Straight Connector 188">
          <a:extLst>
            <a:ext uri="{FF2B5EF4-FFF2-40B4-BE49-F238E27FC236}">
              <a16:creationId xmlns:a16="http://schemas.microsoft.com/office/drawing/2014/main" id="{00000000-0008-0000-0A00-0000BD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90" name="Straight Connector 189">
          <a:extLst>
            <a:ext uri="{FF2B5EF4-FFF2-40B4-BE49-F238E27FC236}">
              <a16:creationId xmlns:a16="http://schemas.microsoft.com/office/drawing/2014/main" id="{00000000-0008-0000-0A00-0000BE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91" name="Straight Connector 190">
          <a:extLst>
            <a:ext uri="{FF2B5EF4-FFF2-40B4-BE49-F238E27FC236}">
              <a16:creationId xmlns:a16="http://schemas.microsoft.com/office/drawing/2014/main" id="{00000000-0008-0000-0A00-0000BF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92" name="Straight Connector 191">
          <a:extLst>
            <a:ext uri="{FF2B5EF4-FFF2-40B4-BE49-F238E27FC236}">
              <a16:creationId xmlns:a16="http://schemas.microsoft.com/office/drawing/2014/main" id="{00000000-0008-0000-0A00-0000C0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93" name="Straight Connector 192">
          <a:extLst>
            <a:ext uri="{FF2B5EF4-FFF2-40B4-BE49-F238E27FC236}">
              <a16:creationId xmlns:a16="http://schemas.microsoft.com/office/drawing/2014/main" id="{00000000-0008-0000-0A00-0000C1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94" name="Straight Connector 193">
          <a:extLst>
            <a:ext uri="{FF2B5EF4-FFF2-40B4-BE49-F238E27FC236}">
              <a16:creationId xmlns:a16="http://schemas.microsoft.com/office/drawing/2014/main" id="{00000000-0008-0000-0A00-0000C2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95" name="Straight Connector 194">
          <a:extLst>
            <a:ext uri="{FF2B5EF4-FFF2-40B4-BE49-F238E27FC236}">
              <a16:creationId xmlns:a16="http://schemas.microsoft.com/office/drawing/2014/main" id="{00000000-0008-0000-0A00-0000C3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96" name="Straight Connector 195">
          <a:extLst>
            <a:ext uri="{FF2B5EF4-FFF2-40B4-BE49-F238E27FC236}">
              <a16:creationId xmlns:a16="http://schemas.microsoft.com/office/drawing/2014/main" id="{00000000-0008-0000-0A00-0000C4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97" name="Straight Connector 196">
          <a:extLst>
            <a:ext uri="{FF2B5EF4-FFF2-40B4-BE49-F238E27FC236}">
              <a16:creationId xmlns:a16="http://schemas.microsoft.com/office/drawing/2014/main" id="{00000000-0008-0000-0A00-0000C5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98" name="Straight Connector 197">
          <a:extLst>
            <a:ext uri="{FF2B5EF4-FFF2-40B4-BE49-F238E27FC236}">
              <a16:creationId xmlns:a16="http://schemas.microsoft.com/office/drawing/2014/main" id="{00000000-0008-0000-0A00-0000C6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99" name="Straight Connector 198">
          <a:extLst>
            <a:ext uri="{FF2B5EF4-FFF2-40B4-BE49-F238E27FC236}">
              <a16:creationId xmlns:a16="http://schemas.microsoft.com/office/drawing/2014/main" id="{00000000-0008-0000-0A00-0000C7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00" name="Straight Connector 199">
          <a:extLst>
            <a:ext uri="{FF2B5EF4-FFF2-40B4-BE49-F238E27FC236}">
              <a16:creationId xmlns:a16="http://schemas.microsoft.com/office/drawing/2014/main" id="{00000000-0008-0000-0A00-0000C8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01" name="Straight Connector 200">
          <a:extLst>
            <a:ext uri="{FF2B5EF4-FFF2-40B4-BE49-F238E27FC236}">
              <a16:creationId xmlns:a16="http://schemas.microsoft.com/office/drawing/2014/main" id="{00000000-0008-0000-0A00-0000C9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02" name="Straight Connector 201">
          <a:extLst>
            <a:ext uri="{FF2B5EF4-FFF2-40B4-BE49-F238E27FC236}">
              <a16:creationId xmlns:a16="http://schemas.microsoft.com/office/drawing/2014/main" id="{00000000-0008-0000-0A00-0000C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3" name="Straight Connector 202">
          <a:extLst>
            <a:ext uri="{FF2B5EF4-FFF2-40B4-BE49-F238E27FC236}">
              <a16:creationId xmlns:a16="http://schemas.microsoft.com/office/drawing/2014/main" id="{00000000-0008-0000-0A00-0000C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4" name="Straight Connector 203">
          <a:extLst>
            <a:ext uri="{FF2B5EF4-FFF2-40B4-BE49-F238E27FC236}">
              <a16:creationId xmlns:a16="http://schemas.microsoft.com/office/drawing/2014/main" id="{00000000-0008-0000-0A00-0000C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5" name="Straight Connector 204">
          <a:extLst>
            <a:ext uri="{FF2B5EF4-FFF2-40B4-BE49-F238E27FC236}">
              <a16:creationId xmlns:a16="http://schemas.microsoft.com/office/drawing/2014/main" id="{00000000-0008-0000-0A00-0000C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06" name="Straight Connector 205">
          <a:extLst>
            <a:ext uri="{FF2B5EF4-FFF2-40B4-BE49-F238E27FC236}">
              <a16:creationId xmlns:a16="http://schemas.microsoft.com/office/drawing/2014/main" id="{00000000-0008-0000-0A00-0000CE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07" name="Straight Connector 206">
          <a:extLst>
            <a:ext uri="{FF2B5EF4-FFF2-40B4-BE49-F238E27FC236}">
              <a16:creationId xmlns:a16="http://schemas.microsoft.com/office/drawing/2014/main" id="{00000000-0008-0000-0A00-0000CF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8" name="Straight Connector 207">
          <a:extLst>
            <a:ext uri="{FF2B5EF4-FFF2-40B4-BE49-F238E27FC236}">
              <a16:creationId xmlns:a16="http://schemas.microsoft.com/office/drawing/2014/main" id="{00000000-0008-0000-0A00-0000D0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9" name="Straight Connector 208">
          <a:extLst>
            <a:ext uri="{FF2B5EF4-FFF2-40B4-BE49-F238E27FC236}">
              <a16:creationId xmlns:a16="http://schemas.microsoft.com/office/drawing/2014/main" id="{00000000-0008-0000-0A00-0000D1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0" name="Straight Connector 209">
          <a:extLst>
            <a:ext uri="{FF2B5EF4-FFF2-40B4-BE49-F238E27FC236}">
              <a16:creationId xmlns:a16="http://schemas.microsoft.com/office/drawing/2014/main" id="{00000000-0008-0000-0A00-0000D2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11" name="Straight Connector 210">
          <a:extLst>
            <a:ext uri="{FF2B5EF4-FFF2-40B4-BE49-F238E27FC236}">
              <a16:creationId xmlns:a16="http://schemas.microsoft.com/office/drawing/2014/main" id="{00000000-0008-0000-0A00-0000D3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12" name="Straight Connector 211">
          <a:extLst>
            <a:ext uri="{FF2B5EF4-FFF2-40B4-BE49-F238E27FC236}">
              <a16:creationId xmlns:a16="http://schemas.microsoft.com/office/drawing/2014/main" id="{00000000-0008-0000-0A00-0000D4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13" name="Straight Connector 212">
          <a:extLst>
            <a:ext uri="{FF2B5EF4-FFF2-40B4-BE49-F238E27FC236}">
              <a16:creationId xmlns:a16="http://schemas.microsoft.com/office/drawing/2014/main" id="{00000000-0008-0000-0A00-0000D5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4" name="Straight Connector 213">
          <a:extLst>
            <a:ext uri="{FF2B5EF4-FFF2-40B4-BE49-F238E27FC236}">
              <a16:creationId xmlns:a16="http://schemas.microsoft.com/office/drawing/2014/main" id="{00000000-0008-0000-0A00-0000D6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15" name="Straight Connector 214">
          <a:extLst>
            <a:ext uri="{FF2B5EF4-FFF2-40B4-BE49-F238E27FC236}">
              <a16:creationId xmlns:a16="http://schemas.microsoft.com/office/drawing/2014/main" id="{00000000-0008-0000-0A00-0000D7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16" name="Straight Connector 215">
          <a:extLst>
            <a:ext uri="{FF2B5EF4-FFF2-40B4-BE49-F238E27FC236}">
              <a16:creationId xmlns:a16="http://schemas.microsoft.com/office/drawing/2014/main" id="{00000000-0008-0000-0A00-0000D8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17" name="Straight Connector 216">
          <a:extLst>
            <a:ext uri="{FF2B5EF4-FFF2-40B4-BE49-F238E27FC236}">
              <a16:creationId xmlns:a16="http://schemas.microsoft.com/office/drawing/2014/main" id="{00000000-0008-0000-0A00-0000D9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18" name="Straight Connector 217">
          <a:extLst>
            <a:ext uri="{FF2B5EF4-FFF2-40B4-BE49-F238E27FC236}">
              <a16:creationId xmlns:a16="http://schemas.microsoft.com/office/drawing/2014/main" id="{00000000-0008-0000-0A00-0000DA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19" name="Straight Connector 218">
          <a:extLst>
            <a:ext uri="{FF2B5EF4-FFF2-40B4-BE49-F238E27FC236}">
              <a16:creationId xmlns:a16="http://schemas.microsoft.com/office/drawing/2014/main" id="{00000000-0008-0000-0A00-0000DB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20" name="Straight Connector 219">
          <a:extLst>
            <a:ext uri="{FF2B5EF4-FFF2-40B4-BE49-F238E27FC236}">
              <a16:creationId xmlns:a16="http://schemas.microsoft.com/office/drawing/2014/main" id="{00000000-0008-0000-0A00-0000DC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21" name="Straight Connector 220">
          <a:extLst>
            <a:ext uri="{FF2B5EF4-FFF2-40B4-BE49-F238E27FC236}">
              <a16:creationId xmlns:a16="http://schemas.microsoft.com/office/drawing/2014/main" id="{00000000-0008-0000-0A00-0000DD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22" name="Straight Connector 221">
          <a:extLst>
            <a:ext uri="{FF2B5EF4-FFF2-40B4-BE49-F238E27FC236}">
              <a16:creationId xmlns:a16="http://schemas.microsoft.com/office/drawing/2014/main" id="{00000000-0008-0000-0A00-0000DE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23" name="Straight Connector 222">
          <a:extLst>
            <a:ext uri="{FF2B5EF4-FFF2-40B4-BE49-F238E27FC236}">
              <a16:creationId xmlns:a16="http://schemas.microsoft.com/office/drawing/2014/main" id="{00000000-0008-0000-0A00-0000DF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24" name="Straight Connector 223">
          <a:extLst>
            <a:ext uri="{FF2B5EF4-FFF2-40B4-BE49-F238E27FC236}">
              <a16:creationId xmlns:a16="http://schemas.microsoft.com/office/drawing/2014/main" id="{00000000-0008-0000-0A00-0000E0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25" name="Straight Connector 224">
          <a:extLst>
            <a:ext uri="{FF2B5EF4-FFF2-40B4-BE49-F238E27FC236}">
              <a16:creationId xmlns:a16="http://schemas.microsoft.com/office/drawing/2014/main" id="{00000000-0008-0000-0A00-0000E1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26" name="Straight Connector 225">
          <a:extLst>
            <a:ext uri="{FF2B5EF4-FFF2-40B4-BE49-F238E27FC236}">
              <a16:creationId xmlns:a16="http://schemas.microsoft.com/office/drawing/2014/main" id="{00000000-0008-0000-0A00-0000E2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27" name="Straight Connector 226">
          <a:extLst>
            <a:ext uri="{FF2B5EF4-FFF2-40B4-BE49-F238E27FC236}">
              <a16:creationId xmlns:a16="http://schemas.microsoft.com/office/drawing/2014/main" id="{00000000-0008-0000-0A00-0000E3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28" name="Straight Connector 227">
          <a:extLst>
            <a:ext uri="{FF2B5EF4-FFF2-40B4-BE49-F238E27FC236}">
              <a16:creationId xmlns:a16="http://schemas.microsoft.com/office/drawing/2014/main" id="{00000000-0008-0000-0A00-0000E4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29" name="Straight Connector 228">
          <a:extLst>
            <a:ext uri="{FF2B5EF4-FFF2-40B4-BE49-F238E27FC236}">
              <a16:creationId xmlns:a16="http://schemas.microsoft.com/office/drawing/2014/main" id="{00000000-0008-0000-0A00-0000E5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0" name="Straight Connector 229">
          <a:extLst>
            <a:ext uri="{FF2B5EF4-FFF2-40B4-BE49-F238E27FC236}">
              <a16:creationId xmlns:a16="http://schemas.microsoft.com/office/drawing/2014/main" id="{00000000-0008-0000-0A00-0000E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1" name="Straight Connector 230">
          <a:extLst>
            <a:ext uri="{FF2B5EF4-FFF2-40B4-BE49-F238E27FC236}">
              <a16:creationId xmlns:a16="http://schemas.microsoft.com/office/drawing/2014/main" id="{00000000-0008-0000-0A00-0000E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2" name="Straight Connector 231">
          <a:extLst>
            <a:ext uri="{FF2B5EF4-FFF2-40B4-BE49-F238E27FC236}">
              <a16:creationId xmlns:a16="http://schemas.microsoft.com/office/drawing/2014/main" id="{00000000-0008-0000-0A00-0000E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3" name="Straight Connector 232">
          <a:extLst>
            <a:ext uri="{FF2B5EF4-FFF2-40B4-BE49-F238E27FC236}">
              <a16:creationId xmlns:a16="http://schemas.microsoft.com/office/drawing/2014/main" id="{00000000-0008-0000-0A00-0000E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34" name="Straight Connector 233">
          <a:extLst>
            <a:ext uri="{FF2B5EF4-FFF2-40B4-BE49-F238E27FC236}">
              <a16:creationId xmlns:a16="http://schemas.microsoft.com/office/drawing/2014/main" id="{00000000-0008-0000-0A00-0000EA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5" name="Straight Connector 234">
          <a:extLst>
            <a:ext uri="{FF2B5EF4-FFF2-40B4-BE49-F238E27FC236}">
              <a16:creationId xmlns:a16="http://schemas.microsoft.com/office/drawing/2014/main" id="{00000000-0008-0000-0A00-0000EB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6" name="Straight Connector 235">
          <a:extLst>
            <a:ext uri="{FF2B5EF4-FFF2-40B4-BE49-F238E27FC236}">
              <a16:creationId xmlns:a16="http://schemas.microsoft.com/office/drawing/2014/main" id="{00000000-0008-0000-0A00-0000EC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7" name="Straight Connector 236">
          <a:extLst>
            <a:ext uri="{FF2B5EF4-FFF2-40B4-BE49-F238E27FC236}">
              <a16:creationId xmlns:a16="http://schemas.microsoft.com/office/drawing/2014/main" id="{00000000-0008-0000-0A00-0000ED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8" name="Straight Connector 237">
          <a:extLst>
            <a:ext uri="{FF2B5EF4-FFF2-40B4-BE49-F238E27FC236}">
              <a16:creationId xmlns:a16="http://schemas.microsoft.com/office/drawing/2014/main" id="{00000000-0008-0000-0A00-0000EE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9" name="Straight Connector 238">
          <a:extLst>
            <a:ext uri="{FF2B5EF4-FFF2-40B4-BE49-F238E27FC236}">
              <a16:creationId xmlns:a16="http://schemas.microsoft.com/office/drawing/2014/main" id="{00000000-0008-0000-0A00-0000EF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0" name="Straight Connector 239">
          <a:extLst>
            <a:ext uri="{FF2B5EF4-FFF2-40B4-BE49-F238E27FC236}">
              <a16:creationId xmlns:a16="http://schemas.microsoft.com/office/drawing/2014/main" id="{00000000-0008-0000-0A00-0000F0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1" name="Straight Connector 240">
          <a:extLst>
            <a:ext uri="{FF2B5EF4-FFF2-40B4-BE49-F238E27FC236}">
              <a16:creationId xmlns:a16="http://schemas.microsoft.com/office/drawing/2014/main" id="{00000000-0008-0000-0A00-0000F1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2" name="Straight Connector 241">
          <a:extLst>
            <a:ext uri="{FF2B5EF4-FFF2-40B4-BE49-F238E27FC236}">
              <a16:creationId xmlns:a16="http://schemas.microsoft.com/office/drawing/2014/main" id="{00000000-0008-0000-0A00-0000F2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43" name="Straight Connector 242">
          <a:extLst>
            <a:ext uri="{FF2B5EF4-FFF2-40B4-BE49-F238E27FC236}">
              <a16:creationId xmlns:a16="http://schemas.microsoft.com/office/drawing/2014/main" id="{00000000-0008-0000-0A00-0000F3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44" name="Straight Connector 243">
          <a:extLst>
            <a:ext uri="{FF2B5EF4-FFF2-40B4-BE49-F238E27FC236}">
              <a16:creationId xmlns:a16="http://schemas.microsoft.com/office/drawing/2014/main" id="{00000000-0008-0000-0A00-0000F4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45" name="Straight Connector 244">
          <a:extLst>
            <a:ext uri="{FF2B5EF4-FFF2-40B4-BE49-F238E27FC236}">
              <a16:creationId xmlns:a16="http://schemas.microsoft.com/office/drawing/2014/main" id="{00000000-0008-0000-0A00-0000F5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46" name="Straight Connector 245">
          <a:extLst>
            <a:ext uri="{FF2B5EF4-FFF2-40B4-BE49-F238E27FC236}">
              <a16:creationId xmlns:a16="http://schemas.microsoft.com/office/drawing/2014/main" id="{00000000-0008-0000-0A00-0000F6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47" name="Straight Connector 246">
          <a:extLst>
            <a:ext uri="{FF2B5EF4-FFF2-40B4-BE49-F238E27FC236}">
              <a16:creationId xmlns:a16="http://schemas.microsoft.com/office/drawing/2014/main" id="{00000000-0008-0000-0A00-0000F7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48" name="Straight Connector 247">
          <a:extLst>
            <a:ext uri="{FF2B5EF4-FFF2-40B4-BE49-F238E27FC236}">
              <a16:creationId xmlns:a16="http://schemas.microsoft.com/office/drawing/2014/main" id="{00000000-0008-0000-0A00-0000F8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49" name="Straight Connector 248">
          <a:extLst>
            <a:ext uri="{FF2B5EF4-FFF2-40B4-BE49-F238E27FC236}">
              <a16:creationId xmlns:a16="http://schemas.microsoft.com/office/drawing/2014/main" id="{00000000-0008-0000-0A00-0000F9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50" name="Straight Connector 249">
          <a:extLst>
            <a:ext uri="{FF2B5EF4-FFF2-40B4-BE49-F238E27FC236}">
              <a16:creationId xmlns:a16="http://schemas.microsoft.com/office/drawing/2014/main" id="{00000000-0008-0000-0A00-0000FA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51" name="Straight Connector 250">
          <a:extLst>
            <a:ext uri="{FF2B5EF4-FFF2-40B4-BE49-F238E27FC236}">
              <a16:creationId xmlns:a16="http://schemas.microsoft.com/office/drawing/2014/main" id="{00000000-0008-0000-0A00-0000FB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52" name="Straight Connector 251">
          <a:extLst>
            <a:ext uri="{FF2B5EF4-FFF2-40B4-BE49-F238E27FC236}">
              <a16:creationId xmlns:a16="http://schemas.microsoft.com/office/drawing/2014/main" id="{00000000-0008-0000-0A00-0000FC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53" name="Straight Connector 252">
          <a:extLst>
            <a:ext uri="{FF2B5EF4-FFF2-40B4-BE49-F238E27FC236}">
              <a16:creationId xmlns:a16="http://schemas.microsoft.com/office/drawing/2014/main" id="{00000000-0008-0000-0A00-0000FD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54" name="Straight Connector 253">
          <a:extLst>
            <a:ext uri="{FF2B5EF4-FFF2-40B4-BE49-F238E27FC236}">
              <a16:creationId xmlns:a16="http://schemas.microsoft.com/office/drawing/2014/main" id="{00000000-0008-0000-0A00-0000FE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55" name="Straight Connector 254">
          <a:extLst>
            <a:ext uri="{FF2B5EF4-FFF2-40B4-BE49-F238E27FC236}">
              <a16:creationId xmlns:a16="http://schemas.microsoft.com/office/drawing/2014/main" id="{00000000-0008-0000-0A00-0000FF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56" name="Straight Connector 255">
          <a:extLst>
            <a:ext uri="{FF2B5EF4-FFF2-40B4-BE49-F238E27FC236}">
              <a16:creationId xmlns:a16="http://schemas.microsoft.com/office/drawing/2014/main" id="{00000000-0008-0000-0A00-000000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57" name="Straight Connector 256">
          <a:extLst>
            <a:ext uri="{FF2B5EF4-FFF2-40B4-BE49-F238E27FC236}">
              <a16:creationId xmlns:a16="http://schemas.microsoft.com/office/drawing/2014/main" id="{00000000-0008-0000-0A00-000001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58" name="Straight Connector 257">
          <a:extLst>
            <a:ext uri="{FF2B5EF4-FFF2-40B4-BE49-F238E27FC236}">
              <a16:creationId xmlns:a16="http://schemas.microsoft.com/office/drawing/2014/main" id="{00000000-0008-0000-0A00-00000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59" name="Straight Connector 258">
          <a:extLst>
            <a:ext uri="{FF2B5EF4-FFF2-40B4-BE49-F238E27FC236}">
              <a16:creationId xmlns:a16="http://schemas.microsoft.com/office/drawing/2014/main" id="{00000000-0008-0000-0A00-00000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0" name="Straight Connector 259">
          <a:extLst>
            <a:ext uri="{FF2B5EF4-FFF2-40B4-BE49-F238E27FC236}">
              <a16:creationId xmlns:a16="http://schemas.microsoft.com/office/drawing/2014/main" id="{00000000-0008-0000-0A00-00000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1" name="Straight Connector 260">
          <a:extLst>
            <a:ext uri="{FF2B5EF4-FFF2-40B4-BE49-F238E27FC236}">
              <a16:creationId xmlns:a16="http://schemas.microsoft.com/office/drawing/2014/main" id="{00000000-0008-0000-0A00-00000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62" name="Straight Connector 261">
          <a:extLst>
            <a:ext uri="{FF2B5EF4-FFF2-40B4-BE49-F238E27FC236}">
              <a16:creationId xmlns:a16="http://schemas.microsoft.com/office/drawing/2014/main" id="{00000000-0008-0000-0A00-000006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3" name="Straight Connector 262">
          <a:extLst>
            <a:ext uri="{FF2B5EF4-FFF2-40B4-BE49-F238E27FC236}">
              <a16:creationId xmlns:a16="http://schemas.microsoft.com/office/drawing/2014/main" id="{00000000-0008-0000-0A00-000007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4" name="Straight Connector 263">
          <a:extLst>
            <a:ext uri="{FF2B5EF4-FFF2-40B4-BE49-F238E27FC236}">
              <a16:creationId xmlns:a16="http://schemas.microsoft.com/office/drawing/2014/main" id="{00000000-0008-0000-0A00-000008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5" name="Straight Connector 264">
          <a:extLst>
            <a:ext uri="{FF2B5EF4-FFF2-40B4-BE49-F238E27FC236}">
              <a16:creationId xmlns:a16="http://schemas.microsoft.com/office/drawing/2014/main" id="{00000000-0008-0000-0A00-000009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6" name="Straight Connector 265">
          <a:extLst>
            <a:ext uri="{FF2B5EF4-FFF2-40B4-BE49-F238E27FC236}">
              <a16:creationId xmlns:a16="http://schemas.microsoft.com/office/drawing/2014/main" id="{00000000-0008-0000-0A00-00000A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7" name="Straight Connector 266">
          <a:extLst>
            <a:ext uri="{FF2B5EF4-FFF2-40B4-BE49-F238E27FC236}">
              <a16:creationId xmlns:a16="http://schemas.microsoft.com/office/drawing/2014/main" id="{00000000-0008-0000-0A00-00000B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8" name="Straight Connector 267">
          <a:extLst>
            <a:ext uri="{FF2B5EF4-FFF2-40B4-BE49-F238E27FC236}">
              <a16:creationId xmlns:a16="http://schemas.microsoft.com/office/drawing/2014/main" id="{00000000-0008-0000-0A00-00000C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9" name="Straight Connector 268">
          <a:extLst>
            <a:ext uri="{FF2B5EF4-FFF2-40B4-BE49-F238E27FC236}">
              <a16:creationId xmlns:a16="http://schemas.microsoft.com/office/drawing/2014/main" id="{00000000-0008-0000-0A00-00000D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70" name="Straight Connector 269">
          <a:extLst>
            <a:ext uri="{FF2B5EF4-FFF2-40B4-BE49-F238E27FC236}">
              <a16:creationId xmlns:a16="http://schemas.microsoft.com/office/drawing/2014/main" id="{00000000-0008-0000-0A00-00000E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71" name="Straight Connector 270">
          <a:extLst>
            <a:ext uri="{FF2B5EF4-FFF2-40B4-BE49-F238E27FC236}">
              <a16:creationId xmlns:a16="http://schemas.microsoft.com/office/drawing/2014/main" id="{00000000-0008-0000-0A00-00000F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72" name="Straight Connector 271">
          <a:extLst>
            <a:ext uri="{FF2B5EF4-FFF2-40B4-BE49-F238E27FC236}">
              <a16:creationId xmlns:a16="http://schemas.microsoft.com/office/drawing/2014/main" id="{00000000-0008-0000-0A00-000010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73" name="Straight Connector 272">
          <a:extLst>
            <a:ext uri="{FF2B5EF4-FFF2-40B4-BE49-F238E27FC236}">
              <a16:creationId xmlns:a16="http://schemas.microsoft.com/office/drawing/2014/main" id="{00000000-0008-0000-0A00-000011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74" name="Straight Connector 273">
          <a:extLst>
            <a:ext uri="{FF2B5EF4-FFF2-40B4-BE49-F238E27FC236}">
              <a16:creationId xmlns:a16="http://schemas.microsoft.com/office/drawing/2014/main" id="{00000000-0008-0000-0A00-000012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CxnSpPr/>
      </xdr:nvCxnSpPr>
      <xdr:spPr>
        <a:xfrm rot="16200000" flipH="1">
          <a:off x="5195888" y="633413"/>
          <a:ext cx="314325" cy="32385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CxnSpPr/>
      </xdr:nvCxnSpPr>
      <xdr:spPr>
        <a:xfrm rot="16200000" flipH="1">
          <a:off x="5557838" y="633413"/>
          <a:ext cx="314325" cy="32385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0B00-000004000000}"/>
            </a:ext>
          </a:extLst>
        </xdr:cNvPr>
        <xdr:cNvCxnSpPr/>
      </xdr:nvCxnSpPr>
      <xdr:spPr>
        <a:xfrm rot="16200000" flipH="1">
          <a:off x="5919788" y="633413"/>
          <a:ext cx="314325" cy="32385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0B00-000005000000}"/>
            </a:ext>
          </a:extLst>
        </xdr:cNvPr>
        <xdr:cNvCxnSpPr/>
      </xdr:nvCxnSpPr>
      <xdr:spPr>
        <a:xfrm rot="16200000" flipH="1">
          <a:off x="483393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0B00-000006000000}"/>
            </a:ext>
          </a:extLst>
        </xdr:cNvPr>
        <xdr:cNvCxnSpPr/>
      </xdr:nvCxnSpPr>
      <xdr:spPr>
        <a:xfrm rot="16200000" flipH="1">
          <a:off x="483393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0B00-000007000000}"/>
            </a:ext>
          </a:extLst>
        </xdr:cNvPr>
        <xdr:cNvCxnSpPr/>
      </xdr:nvCxnSpPr>
      <xdr:spPr>
        <a:xfrm rot="16200000" flipH="1">
          <a:off x="4833938" y="163353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00000000-0008-0000-0B00-000008000000}"/>
            </a:ext>
          </a:extLst>
        </xdr:cNvPr>
        <xdr:cNvCxnSpPr/>
      </xdr:nvCxnSpPr>
      <xdr:spPr>
        <a:xfrm rot="16200000" flipH="1">
          <a:off x="519588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0B00-000009000000}"/>
            </a:ext>
          </a:extLst>
        </xdr:cNvPr>
        <xdr:cNvCxnSpPr/>
      </xdr:nvCxnSpPr>
      <xdr:spPr>
        <a:xfrm rot="16200000" flipH="1">
          <a:off x="555783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0B00-00000A000000}"/>
            </a:ext>
          </a:extLst>
        </xdr:cNvPr>
        <xdr:cNvCxnSpPr/>
      </xdr:nvCxnSpPr>
      <xdr:spPr>
        <a:xfrm rot="16200000" flipH="1">
          <a:off x="5557838" y="163353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00000000-0008-0000-0B00-00000B000000}"/>
            </a:ext>
          </a:extLst>
        </xdr:cNvPr>
        <xdr:cNvCxnSpPr/>
      </xdr:nvCxnSpPr>
      <xdr:spPr>
        <a:xfrm rot="16200000" flipH="1">
          <a:off x="591978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0B00-00000C000000}"/>
            </a:ext>
          </a:extLst>
        </xdr:cNvPr>
        <xdr:cNvCxnSpPr/>
      </xdr:nvCxnSpPr>
      <xdr:spPr>
        <a:xfrm rot="16200000" flipH="1">
          <a:off x="591978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00000000-0008-0000-0B00-00000D000000}"/>
            </a:ext>
          </a:extLst>
        </xdr:cNvPr>
        <xdr:cNvCxnSpPr/>
      </xdr:nvCxnSpPr>
      <xdr:spPr>
        <a:xfrm rot="16200000" flipH="1">
          <a:off x="6282690" y="630558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0B00-00000E000000}"/>
            </a:ext>
          </a:extLst>
        </xdr:cNvPr>
        <xdr:cNvCxnSpPr/>
      </xdr:nvCxnSpPr>
      <xdr:spPr>
        <a:xfrm rot="16200000" flipH="1">
          <a:off x="6282690" y="963933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id="{00000000-0008-0000-0B00-00000F000000}"/>
            </a:ext>
          </a:extLst>
        </xdr:cNvPr>
        <xdr:cNvCxnSpPr/>
      </xdr:nvCxnSpPr>
      <xdr:spPr>
        <a:xfrm rot="16200000" flipH="1">
          <a:off x="6282690" y="1297308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00000000-0008-0000-0B00-000010000000}"/>
            </a:ext>
          </a:extLst>
        </xdr:cNvPr>
        <xdr:cNvCxnSpPr/>
      </xdr:nvCxnSpPr>
      <xdr:spPr>
        <a:xfrm rot="16200000" flipH="1">
          <a:off x="6282690" y="1630683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0B00-000011000000}"/>
            </a:ext>
          </a:extLst>
        </xdr:cNvPr>
        <xdr:cNvCxnSpPr/>
      </xdr:nvCxnSpPr>
      <xdr:spPr>
        <a:xfrm rot="16200000" flipH="1">
          <a:off x="5195886" y="1614489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B00-000012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0B00-000013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0B00-000014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0B00-000015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00000000-0008-0000-0B00-000016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0B00-000017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>
          <a:extLst>
            <a:ext uri="{FF2B5EF4-FFF2-40B4-BE49-F238E27FC236}">
              <a16:creationId xmlns:a16="http://schemas.microsoft.com/office/drawing/2014/main" id="{00000000-0008-0000-0B00-000018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id="{00000000-0008-0000-0B00-000019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id="{00000000-0008-0000-0B00-00001A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id="{00000000-0008-0000-0B00-00001B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id="{00000000-0008-0000-0B00-00001C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id="{00000000-0008-0000-0B00-00001D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" name="Straight Connector 29">
          <a:extLst>
            <a:ext uri="{FF2B5EF4-FFF2-40B4-BE49-F238E27FC236}">
              <a16:creationId xmlns:a16="http://schemas.microsoft.com/office/drawing/2014/main" id="{00000000-0008-0000-0B00-00001E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" name="Straight Connector 30">
          <a:extLst>
            <a:ext uri="{FF2B5EF4-FFF2-40B4-BE49-F238E27FC236}">
              <a16:creationId xmlns:a16="http://schemas.microsoft.com/office/drawing/2014/main" id="{00000000-0008-0000-0B00-00001F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" name="Straight Connector 31">
          <a:extLst>
            <a:ext uri="{FF2B5EF4-FFF2-40B4-BE49-F238E27FC236}">
              <a16:creationId xmlns:a16="http://schemas.microsoft.com/office/drawing/2014/main" id="{00000000-0008-0000-0B00-000020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" name="Straight Connector 32">
          <a:extLst>
            <a:ext uri="{FF2B5EF4-FFF2-40B4-BE49-F238E27FC236}">
              <a16:creationId xmlns:a16="http://schemas.microsoft.com/office/drawing/2014/main" id="{00000000-0008-0000-0B00-000021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" name="Straight Connector 33">
          <a:extLst>
            <a:ext uri="{FF2B5EF4-FFF2-40B4-BE49-F238E27FC236}">
              <a16:creationId xmlns:a16="http://schemas.microsoft.com/office/drawing/2014/main" id="{00000000-0008-0000-0B00-000022000000}"/>
            </a:ext>
          </a:extLst>
        </xdr:cNvPr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" name="Straight Connector 34">
          <a:extLst>
            <a:ext uri="{FF2B5EF4-FFF2-40B4-BE49-F238E27FC236}">
              <a16:creationId xmlns:a16="http://schemas.microsoft.com/office/drawing/2014/main" id="{00000000-0008-0000-0B00-000023000000}"/>
            </a:ext>
          </a:extLst>
        </xdr:cNvPr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" name="Straight Connector 35">
          <a:extLst>
            <a:ext uri="{FF2B5EF4-FFF2-40B4-BE49-F238E27FC236}">
              <a16:creationId xmlns:a16="http://schemas.microsoft.com/office/drawing/2014/main" id="{00000000-0008-0000-0B00-000024000000}"/>
            </a:ext>
          </a:extLst>
        </xdr:cNvPr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" name="Straight Connector 36">
          <a:extLst>
            <a:ext uri="{FF2B5EF4-FFF2-40B4-BE49-F238E27FC236}">
              <a16:creationId xmlns:a16="http://schemas.microsoft.com/office/drawing/2014/main" id="{00000000-0008-0000-0B00-000025000000}"/>
            </a:ext>
          </a:extLst>
        </xdr:cNvPr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" name="Straight Connector 37">
          <a:extLst>
            <a:ext uri="{FF2B5EF4-FFF2-40B4-BE49-F238E27FC236}">
              <a16:creationId xmlns:a16="http://schemas.microsoft.com/office/drawing/2014/main" id="{00000000-0008-0000-0B00-000026000000}"/>
            </a:ext>
          </a:extLst>
        </xdr:cNvPr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" name="Straight Connector 38">
          <a:extLst>
            <a:ext uri="{FF2B5EF4-FFF2-40B4-BE49-F238E27FC236}">
              <a16:creationId xmlns:a16="http://schemas.microsoft.com/office/drawing/2014/main" id="{00000000-0008-0000-0B00-000027000000}"/>
            </a:ext>
          </a:extLst>
        </xdr:cNvPr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" name="Straight Connector 39">
          <a:extLst>
            <a:ext uri="{FF2B5EF4-FFF2-40B4-BE49-F238E27FC236}">
              <a16:creationId xmlns:a16="http://schemas.microsoft.com/office/drawing/2014/main" id="{00000000-0008-0000-0B00-000028000000}"/>
            </a:ext>
          </a:extLst>
        </xdr:cNvPr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1" name="Straight Connector 40">
          <a:extLst>
            <a:ext uri="{FF2B5EF4-FFF2-40B4-BE49-F238E27FC236}">
              <a16:creationId xmlns:a16="http://schemas.microsoft.com/office/drawing/2014/main" id="{00000000-0008-0000-0B00-000029000000}"/>
            </a:ext>
          </a:extLst>
        </xdr:cNvPr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" name="Straight Connector 41">
          <a:extLst>
            <a:ext uri="{FF2B5EF4-FFF2-40B4-BE49-F238E27FC236}">
              <a16:creationId xmlns:a16="http://schemas.microsoft.com/office/drawing/2014/main" id="{00000000-0008-0000-0B00-00002A000000}"/>
            </a:ext>
          </a:extLst>
        </xdr:cNvPr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3" name="Straight Connector 42">
          <a:extLst>
            <a:ext uri="{FF2B5EF4-FFF2-40B4-BE49-F238E27FC236}">
              <a16:creationId xmlns:a16="http://schemas.microsoft.com/office/drawing/2014/main" id="{00000000-0008-0000-0B00-00002B000000}"/>
            </a:ext>
          </a:extLst>
        </xdr:cNvPr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4" name="Straight Connector 43">
          <a:extLst>
            <a:ext uri="{FF2B5EF4-FFF2-40B4-BE49-F238E27FC236}">
              <a16:creationId xmlns:a16="http://schemas.microsoft.com/office/drawing/2014/main" id="{00000000-0008-0000-0B00-00002C000000}"/>
            </a:ext>
          </a:extLst>
        </xdr:cNvPr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" name="Straight Connector 44">
          <a:extLst>
            <a:ext uri="{FF2B5EF4-FFF2-40B4-BE49-F238E27FC236}">
              <a16:creationId xmlns:a16="http://schemas.microsoft.com/office/drawing/2014/main" id="{00000000-0008-0000-0B00-00002D000000}"/>
            </a:ext>
          </a:extLst>
        </xdr:cNvPr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6" name="Straight Connector 45">
          <a:extLst>
            <a:ext uri="{FF2B5EF4-FFF2-40B4-BE49-F238E27FC236}">
              <a16:creationId xmlns:a16="http://schemas.microsoft.com/office/drawing/2014/main" id="{00000000-0008-0000-0B00-00002E000000}"/>
            </a:ext>
          </a:extLst>
        </xdr:cNvPr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7" name="Straight Connector 46">
          <a:extLst>
            <a:ext uri="{FF2B5EF4-FFF2-40B4-BE49-F238E27FC236}">
              <a16:creationId xmlns:a16="http://schemas.microsoft.com/office/drawing/2014/main" id="{00000000-0008-0000-0B00-00002F000000}"/>
            </a:ext>
          </a:extLst>
        </xdr:cNvPr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8" name="Straight Connector 47">
          <a:extLst>
            <a:ext uri="{FF2B5EF4-FFF2-40B4-BE49-F238E27FC236}">
              <a16:creationId xmlns:a16="http://schemas.microsoft.com/office/drawing/2014/main" id="{00000000-0008-0000-0B00-000030000000}"/>
            </a:ext>
          </a:extLst>
        </xdr:cNvPr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9" name="Straight Connector 48">
          <a:extLst>
            <a:ext uri="{FF2B5EF4-FFF2-40B4-BE49-F238E27FC236}">
              <a16:creationId xmlns:a16="http://schemas.microsoft.com/office/drawing/2014/main" id="{00000000-0008-0000-0B00-000031000000}"/>
            </a:ext>
          </a:extLst>
        </xdr:cNvPr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50" name="Straight Connector 49">
          <a:extLst>
            <a:ext uri="{FF2B5EF4-FFF2-40B4-BE49-F238E27FC236}">
              <a16:creationId xmlns:a16="http://schemas.microsoft.com/office/drawing/2014/main" id="{00000000-0008-0000-0B00-000032000000}"/>
            </a:ext>
          </a:extLst>
        </xdr:cNvPr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51" name="Straight Connector 50">
          <a:extLst>
            <a:ext uri="{FF2B5EF4-FFF2-40B4-BE49-F238E27FC236}">
              <a16:creationId xmlns:a16="http://schemas.microsoft.com/office/drawing/2014/main" id="{00000000-0008-0000-0B00-000033000000}"/>
            </a:ext>
          </a:extLst>
        </xdr:cNvPr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52" name="Straight Connector 51">
          <a:extLst>
            <a:ext uri="{FF2B5EF4-FFF2-40B4-BE49-F238E27FC236}">
              <a16:creationId xmlns:a16="http://schemas.microsoft.com/office/drawing/2014/main" id="{00000000-0008-0000-0B00-000034000000}"/>
            </a:ext>
          </a:extLst>
        </xdr:cNvPr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53" name="Straight Connector 52">
          <a:extLst>
            <a:ext uri="{FF2B5EF4-FFF2-40B4-BE49-F238E27FC236}">
              <a16:creationId xmlns:a16="http://schemas.microsoft.com/office/drawing/2014/main" id="{00000000-0008-0000-0B00-000035000000}"/>
            </a:ext>
          </a:extLst>
        </xdr:cNvPr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54" name="Straight Connector 53">
          <a:extLst>
            <a:ext uri="{FF2B5EF4-FFF2-40B4-BE49-F238E27FC236}">
              <a16:creationId xmlns:a16="http://schemas.microsoft.com/office/drawing/2014/main" id="{00000000-0008-0000-0B00-000036000000}"/>
            </a:ext>
          </a:extLst>
        </xdr:cNvPr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55" name="Straight Connector 54">
          <a:extLst>
            <a:ext uri="{FF2B5EF4-FFF2-40B4-BE49-F238E27FC236}">
              <a16:creationId xmlns:a16="http://schemas.microsoft.com/office/drawing/2014/main" id="{00000000-0008-0000-0B00-000037000000}"/>
            </a:ext>
          </a:extLst>
        </xdr:cNvPr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56" name="Straight Connector 55">
          <a:extLst>
            <a:ext uri="{FF2B5EF4-FFF2-40B4-BE49-F238E27FC236}">
              <a16:creationId xmlns:a16="http://schemas.microsoft.com/office/drawing/2014/main" id="{00000000-0008-0000-0B00-000038000000}"/>
            </a:ext>
          </a:extLst>
        </xdr:cNvPr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57" name="Straight Connector 56">
          <a:extLst>
            <a:ext uri="{FF2B5EF4-FFF2-40B4-BE49-F238E27FC236}">
              <a16:creationId xmlns:a16="http://schemas.microsoft.com/office/drawing/2014/main" id="{00000000-0008-0000-0B00-000039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58" name="Straight Connector 57">
          <a:extLst>
            <a:ext uri="{FF2B5EF4-FFF2-40B4-BE49-F238E27FC236}">
              <a16:creationId xmlns:a16="http://schemas.microsoft.com/office/drawing/2014/main" id="{00000000-0008-0000-0B00-00003A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59" name="Straight Connector 58">
          <a:extLst>
            <a:ext uri="{FF2B5EF4-FFF2-40B4-BE49-F238E27FC236}">
              <a16:creationId xmlns:a16="http://schemas.microsoft.com/office/drawing/2014/main" id="{00000000-0008-0000-0B00-00003B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0" name="Straight Connector 59">
          <a:extLst>
            <a:ext uri="{FF2B5EF4-FFF2-40B4-BE49-F238E27FC236}">
              <a16:creationId xmlns:a16="http://schemas.microsoft.com/office/drawing/2014/main" id="{00000000-0008-0000-0B00-00003C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61" name="Straight Connector 60">
          <a:extLst>
            <a:ext uri="{FF2B5EF4-FFF2-40B4-BE49-F238E27FC236}">
              <a16:creationId xmlns:a16="http://schemas.microsoft.com/office/drawing/2014/main" id="{00000000-0008-0000-0B00-00003D000000}"/>
            </a:ext>
          </a:extLst>
        </xdr:cNvPr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2" name="Straight Connector 61">
          <a:extLst>
            <a:ext uri="{FF2B5EF4-FFF2-40B4-BE49-F238E27FC236}">
              <a16:creationId xmlns:a16="http://schemas.microsoft.com/office/drawing/2014/main" id="{00000000-0008-0000-0B00-00003E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3" name="Straight Connector 62">
          <a:extLst>
            <a:ext uri="{FF2B5EF4-FFF2-40B4-BE49-F238E27FC236}">
              <a16:creationId xmlns:a16="http://schemas.microsoft.com/office/drawing/2014/main" id="{00000000-0008-0000-0B00-00003F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4" name="Straight Connector 63">
          <a:extLst>
            <a:ext uri="{FF2B5EF4-FFF2-40B4-BE49-F238E27FC236}">
              <a16:creationId xmlns:a16="http://schemas.microsoft.com/office/drawing/2014/main" id="{00000000-0008-0000-0B00-000040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5" name="Straight Connector 64">
          <a:extLst>
            <a:ext uri="{FF2B5EF4-FFF2-40B4-BE49-F238E27FC236}">
              <a16:creationId xmlns:a16="http://schemas.microsoft.com/office/drawing/2014/main" id="{00000000-0008-0000-0B00-000041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6" name="Straight Connector 65">
          <a:extLst>
            <a:ext uri="{FF2B5EF4-FFF2-40B4-BE49-F238E27FC236}">
              <a16:creationId xmlns:a16="http://schemas.microsoft.com/office/drawing/2014/main" id="{00000000-0008-0000-0B00-000042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7" name="Straight Connector 66">
          <a:extLst>
            <a:ext uri="{FF2B5EF4-FFF2-40B4-BE49-F238E27FC236}">
              <a16:creationId xmlns:a16="http://schemas.microsoft.com/office/drawing/2014/main" id="{00000000-0008-0000-0B00-000043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8" name="Straight Connector 67">
          <a:extLst>
            <a:ext uri="{FF2B5EF4-FFF2-40B4-BE49-F238E27FC236}">
              <a16:creationId xmlns:a16="http://schemas.microsoft.com/office/drawing/2014/main" id="{00000000-0008-0000-0B00-000044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9" name="Straight Connector 68">
          <a:extLst>
            <a:ext uri="{FF2B5EF4-FFF2-40B4-BE49-F238E27FC236}">
              <a16:creationId xmlns:a16="http://schemas.microsoft.com/office/drawing/2014/main" id="{00000000-0008-0000-0B00-000045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0" name="Straight Connector 69">
          <a:extLst>
            <a:ext uri="{FF2B5EF4-FFF2-40B4-BE49-F238E27FC236}">
              <a16:creationId xmlns:a16="http://schemas.microsoft.com/office/drawing/2014/main" id="{00000000-0008-0000-0B00-000046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1" name="Straight Connector 70">
          <a:extLst>
            <a:ext uri="{FF2B5EF4-FFF2-40B4-BE49-F238E27FC236}">
              <a16:creationId xmlns:a16="http://schemas.microsoft.com/office/drawing/2014/main" id="{00000000-0008-0000-0B00-000047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2" name="Straight Connector 71">
          <a:extLst>
            <a:ext uri="{FF2B5EF4-FFF2-40B4-BE49-F238E27FC236}">
              <a16:creationId xmlns:a16="http://schemas.microsoft.com/office/drawing/2014/main" id="{00000000-0008-0000-0B00-000048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3" name="Straight Connector 72">
          <a:extLst>
            <a:ext uri="{FF2B5EF4-FFF2-40B4-BE49-F238E27FC236}">
              <a16:creationId xmlns:a16="http://schemas.microsoft.com/office/drawing/2014/main" id="{00000000-0008-0000-0B00-000049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4" name="Straight Connector 73">
          <a:extLst>
            <a:ext uri="{FF2B5EF4-FFF2-40B4-BE49-F238E27FC236}">
              <a16:creationId xmlns:a16="http://schemas.microsoft.com/office/drawing/2014/main" id="{00000000-0008-0000-0B00-00004A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5" name="Straight Connector 74">
          <a:extLst>
            <a:ext uri="{FF2B5EF4-FFF2-40B4-BE49-F238E27FC236}">
              <a16:creationId xmlns:a16="http://schemas.microsoft.com/office/drawing/2014/main" id="{00000000-0008-0000-0B00-00004B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6" name="Straight Connector 75">
          <a:extLst>
            <a:ext uri="{FF2B5EF4-FFF2-40B4-BE49-F238E27FC236}">
              <a16:creationId xmlns:a16="http://schemas.microsoft.com/office/drawing/2014/main" id="{00000000-0008-0000-0B00-00004C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7" name="Straight Connector 76">
          <a:extLst>
            <a:ext uri="{FF2B5EF4-FFF2-40B4-BE49-F238E27FC236}">
              <a16:creationId xmlns:a16="http://schemas.microsoft.com/office/drawing/2014/main" id="{00000000-0008-0000-0B00-00004D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8" name="Straight Connector 77">
          <a:extLst>
            <a:ext uri="{FF2B5EF4-FFF2-40B4-BE49-F238E27FC236}">
              <a16:creationId xmlns:a16="http://schemas.microsoft.com/office/drawing/2014/main" id="{00000000-0008-0000-0B00-00004E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9" name="Straight Connector 78">
          <a:extLst>
            <a:ext uri="{FF2B5EF4-FFF2-40B4-BE49-F238E27FC236}">
              <a16:creationId xmlns:a16="http://schemas.microsoft.com/office/drawing/2014/main" id="{00000000-0008-0000-0B00-00004F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0" name="Straight Connector 79">
          <a:extLst>
            <a:ext uri="{FF2B5EF4-FFF2-40B4-BE49-F238E27FC236}">
              <a16:creationId xmlns:a16="http://schemas.microsoft.com/office/drawing/2014/main" id="{00000000-0008-0000-0B00-000050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1" name="Straight Connector 80">
          <a:extLst>
            <a:ext uri="{FF2B5EF4-FFF2-40B4-BE49-F238E27FC236}">
              <a16:creationId xmlns:a16="http://schemas.microsoft.com/office/drawing/2014/main" id="{00000000-0008-0000-0B00-000051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2" name="Straight Connector 81">
          <a:extLst>
            <a:ext uri="{FF2B5EF4-FFF2-40B4-BE49-F238E27FC236}">
              <a16:creationId xmlns:a16="http://schemas.microsoft.com/office/drawing/2014/main" id="{00000000-0008-0000-0B00-000052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3" name="Straight Connector 82">
          <a:extLst>
            <a:ext uri="{FF2B5EF4-FFF2-40B4-BE49-F238E27FC236}">
              <a16:creationId xmlns:a16="http://schemas.microsoft.com/office/drawing/2014/main" id="{00000000-0008-0000-0B00-000053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4" name="Straight Connector 83">
          <a:extLst>
            <a:ext uri="{FF2B5EF4-FFF2-40B4-BE49-F238E27FC236}">
              <a16:creationId xmlns:a16="http://schemas.microsoft.com/office/drawing/2014/main" id="{00000000-0008-0000-0B00-000054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5" name="Straight Connector 84">
          <a:extLst>
            <a:ext uri="{FF2B5EF4-FFF2-40B4-BE49-F238E27FC236}">
              <a16:creationId xmlns:a16="http://schemas.microsoft.com/office/drawing/2014/main" id="{00000000-0008-0000-0B00-000055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6" name="Straight Connector 85">
          <a:extLst>
            <a:ext uri="{FF2B5EF4-FFF2-40B4-BE49-F238E27FC236}">
              <a16:creationId xmlns:a16="http://schemas.microsoft.com/office/drawing/2014/main" id="{00000000-0008-0000-0B00-000056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7" name="Straight Connector 86">
          <a:extLst>
            <a:ext uri="{FF2B5EF4-FFF2-40B4-BE49-F238E27FC236}">
              <a16:creationId xmlns:a16="http://schemas.microsoft.com/office/drawing/2014/main" id="{00000000-0008-0000-0B00-000057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8" name="Straight Connector 87">
          <a:extLst>
            <a:ext uri="{FF2B5EF4-FFF2-40B4-BE49-F238E27FC236}">
              <a16:creationId xmlns:a16="http://schemas.microsoft.com/office/drawing/2014/main" id="{00000000-0008-0000-0B00-000058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9" name="Straight Connector 88">
          <a:extLst>
            <a:ext uri="{FF2B5EF4-FFF2-40B4-BE49-F238E27FC236}">
              <a16:creationId xmlns:a16="http://schemas.microsoft.com/office/drawing/2014/main" id="{00000000-0008-0000-0B00-000059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90" name="Straight Connector 89">
          <a:extLst>
            <a:ext uri="{FF2B5EF4-FFF2-40B4-BE49-F238E27FC236}">
              <a16:creationId xmlns:a16="http://schemas.microsoft.com/office/drawing/2014/main" id="{00000000-0008-0000-0B00-00005A000000}"/>
            </a:ext>
          </a:extLst>
        </xdr:cNvPr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91" name="Straight Connector 90">
          <a:extLst>
            <a:ext uri="{FF2B5EF4-FFF2-40B4-BE49-F238E27FC236}">
              <a16:creationId xmlns:a16="http://schemas.microsoft.com/office/drawing/2014/main" id="{00000000-0008-0000-0B00-00005B000000}"/>
            </a:ext>
          </a:extLst>
        </xdr:cNvPr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92" name="Straight Connector 91">
          <a:extLst>
            <a:ext uri="{FF2B5EF4-FFF2-40B4-BE49-F238E27FC236}">
              <a16:creationId xmlns:a16="http://schemas.microsoft.com/office/drawing/2014/main" id="{00000000-0008-0000-0B00-00005C000000}"/>
            </a:ext>
          </a:extLst>
        </xdr:cNvPr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93" name="Straight Connector 92">
          <a:extLst>
            <a:ext uri="{FF2B5EF4-FFF2-40B4-BE49-F238E27FC236}">
              <a16:creationId xmlns:a16="http://schemas.microsoft.com/office/drawing/2014/main" id="{00000000-0008-0000-0B00-00005D000000}"/>
            </a:ext>
          </a:extLst>
        </xdr:cNvPr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94" name="Straight Connector 93">
          <a:extLst>
            <a:ext uri="{FF2B5EF4-FFF2-40B4-BE49-F238E27FC236}">
              <a16:creationId xmlns:a16="http://schemas.microsoft.com/office/drawing/2014/main" id="{00000000-0008-0000-0B00-00005E000000}"/>
            </a:ext>
          </a:extLst>
        </xdr:cNvPr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95" name="Straight Connector 94">
          <a:extLst>
            <a:ext uri="{FF2B5EF4-FFF2-40B4-BE49-F238E27FC236}">
              <a16:creationId xmlns:a16="http://schemas.microsoft.com/office/drawing/2014/main" id="{00000000-0008-0000-0B00-00005F000000}"/>
            </a:ext>
          </a:extLst>
        </xdr:cNvPr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96" name="Straight Connector 95">
          <a:extLst>
            <a:ext uri="{FF2B5EF4-FFF2-40B4-BE49-F238E27FC236}">
              <a16:creationId xmlns:a16="http://schemas.microsoft.com/office/drawing/2014/main" id="{00000000-0008-0000-0B00-000060000000}"/>
            </a:ext>
          </a:extLst>
        </xdr:cNvPr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7" name="Straight Connector 96">
          <a:extLst>
            <a:ext uri="{FF2B5EF4-FFF2-40B4-BE49-F238E27FC236}">
              <a16:creationId xmlns:a16="http://schemas.microsoft.com/office/drawing/2014/main" id="{00000000-0008-0000-0B00-000061000000}"/>
            </a:ext>
          </a:extLst>
        </xdr:cNvPr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98" name="Straight Connector 97">
          <a:extLst>
            <a:ext uri="{FF2B5EF4-FFF2-40B4-BE49-F238E27FC236}">
              <a16:creationId xmlns:a16="http://schemas.microsoft.com/office/drawing/2014/main" id="{00000000-0008-0000-0B00-000062000000}"/>
            </a:ext>
          </a:extLst>
        </xdr:cNvPr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99" name="Straight Connector 98">
          <a:extLst>
            <a:ext uri="{FF2B5EF4-FFF2-40B4-BE49-F238E27FC236}">
              <a16:creationId xmlns:a16="http://schemas.microsoft.com/office/drawing/2014/main" id="{00000000-0008-0000-0B00-000063000000}"/>
            </a:ext>
          </a:extLst>
        </xdr:cNvPr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00" name="Straight Connector 99">
          <a:extLst>
            <a:ext uri="{FF2B5EF4-FFF2-40B4-BE49-F238E27FC236}">
              <a16:creationId xmlns:a16="http://schemas.microsoft.com/office/drawing/2014/main" id="{00000000-0008-0000-0B00-000064000000}"/>
            </a:ext>
          </a:extLst>
        </xdr:cNvPr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1" name="Straight Connector 100">
          <a:extLst>
            <a:ext uri="{FF2B5EF4-FFF2-40B4-BE49-F238E27FC236}">
              <a16:creationId xmlns:a16="http://schemas.microsoft.com/office/drawing/2014/main" id="{00000000-0008-0000-0B00-000065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2" name="Straight Connector 101">
          <a:extLst>
            <a:ext uri="{FF2B5EF4-FFF2-40B4-BE49-F238E27FC236}">
              <a16:creationId xmlns:a16="http://schemas.microsoft.com/office/drawing/2014/main" id="{00000000-0008-0000-0B00-000066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3" name="Straight Connector 102">
          <a:extLst>
            <a:ext uri="{FF2B5EF4-FFF2-40B4-BE49-F238E27FC236}">
              <a16:creationId xmlns:a16="http://schemas.microsoft.com/office/drawing/2014/main" id="{00000000-0008-0000-0B00-000067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4" name="Straight Connector 103">
          <a:extLst>
            <a:ext uri="{FF2B5EF4-FFF2-40B4-BE49-F238E27FC236}">
              <a16:creationId xmlns:a16="http://schemas.microsoft.com/office/drawing/2014/main" id="{00000000-0008-0000-0B00-000068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05" name="Straight Connector 104">
          <a:extLst>
            <a:ext uri="{FF2B5EF4-FFF2-40B4-BE49-F238E27FC236}">
              <a16:creationId xmlns:a16="http://schemas.microsoft.com/office/drawing/2014/main" id="{00000000-0008-0000-0B00-000069000000}"/>
            </a:ext>
          </a:extLst>
        </xdr:cNvPr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6" name="Straight Connector 105">
          <a:extLst>
            <a:ext uri="{FF2B5EF4-FFF2-40B4-BE49-F238E27FC236}">
              <a16:creationId xmlns:a16="http://schemas.microsoft.com/office/drawing/2014/main" id="{00000000-0008-0000-0B00-00006A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7" name="Straight Connector 106">
          <a:extLst>
            <a:ext uri="{FF2B5EF4-FFF2-40B4-BE49-F238E27FC236}">
              <a16:creationId xmlns:a16="http://schemas.microsoft.com/office/drawing/2014/main" id="{00000000-0008-0000-0B00-00006B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8" name="Straight Connector 107">
          <a:extLst>
            <a:ext uri="{FF2B5EF4-FFF2-40B4-BE49-F238E27FC236}">
              <a16:creationId xmlns:a16="http://schemas.microsoft.com/office/drawing/2014/main" id="{00000000-0008-0000-0B00-00006C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9" name="Straight Connector 108">
          <a:extLst>
            <a:ext uri="{FF2B5EF4-FFF2-40B4-BE49-F238E27FC236}">
              <a16:creationId xmlns:a16="http://schemas.microsoft.com/office/drawing/2014/main" id="{00000000-0008-0000-0B00-00006D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0" name="Straight Connector 109">
          <a:extLst>
            <a:ext uri="{FF2B5EF4-FFF2-40B4-BE49-F238E27FC236}">
              <a16:creationId xmlns:a16="http://schemas.microsoft.com/office/drawing/2014/main" id="{00000000-0008-0000-0B00-00006E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1" name="Straight Connector 110">
          <a:extLst>
            <a:ext uri="{FF2B5EF4-FFF2-40B4-BE49-F238E27FC236}">
              <a16:creationId xmlns:a16="http://schemas.microsoft.com/office/drawing/2014/main" id="{00000000-0008-0000-0B00-00006F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2" name="Straight Connector 111">
          <a:extLst>
            <a:ext uri="{FF2B5EF4-FFF2-40B4-BE49-F238E27FC236}">
              <a16:creationId xmlns:a16="http://schemas.microsoft.com/office/drawing/2014/main" id="{00000000-0008-0000-0B00-000070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3" name="Straight Connector 112">
          <a:extLst>
            <a:ext uri="{FF2B5EF4-FFF2-40B4-BE49-F238E27FC236}">
              <a16:creationId xmlns:a16="http://schemas.microsoft.com/office/drawing/2014/main" id="{00000000-0008-0000-0B00-000071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4" name="Straight Connector 113">
          <a:extLst>
            <a:ext uri="{FF2B5EF4-FFF2-40B4-BE49-F238E27FC236}">
              <a16:creationId xmlns:a16="http://schemas.microsoft.com/office/drawing/2014/main" id="{00000000-0008-0000-0B00-000072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5" name="Straight Connector 114">
          <a:extLst>
            <a:ext uri="{FF2B5EF4-FFF2-40B4-BE49-F238E27FC236}">
              <a16:creationId xmlns:a16="http://schemas.microsoft.com/office/drawing/2014/main" id="{00000000-0008-0000-0B00-000073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6" name="Straight Connector 115">
          <a:extLst>
            <a:ext uri="{FF2B5EF4-FFF2-40B4-BE49-F238E27FC236}">
              <a16:creationId xmlns:a16="http://schemas.microsoft.com/office/drawing/2014/main" id="{00000000-0008-0000-0B00-000074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7" name="Straight Connector 116">
          <a:extLst>
            <a:ext uri="{FF2B5EF4-FFF2-40B4-BE49-F238E27FC236}">
              <a16:creationId xmlns:a16="http://schemas.microsoft.com/office/drawing/2014/main" id="{00000000-0008-0000-0B00-000075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8" name="Straight Connector 117">
          <a:extLst>
            <a:ext uri="{FF2B5EF4-FFF2-40B4-BE49-F238E27FC236}">
              <a16:creationId xmlns:a16="http://schemas.microsoft.com/office/drawing/2014/main" id="{00000000-0008-0000-0B00-000076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9" name="Straight Connector 118">
          <a:extLst>
            <a:ext uri="{FF2B5EF4-FFF2-40B4-BE49-F238E27FC236}">
              <a16:creationId xmlns:a16="http://schemas.microsoft.com/office/drawing/2014/main" id="{00000000-0008-0000-0B00-000077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0" name="Straight Connector 119">
          <a:extLst>
            <a:ext uri="{FF2B5EF4-FFF2-40B4-BE49-F238E27FC236}">
              <a16:creationId xmlns:a16="http://schemas.microsoft.com/office/drawing/2014/main" id="{00000000-0008-0000-0B00-000078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1" name="Straight Connector 120">
          <a:extLst>
            <a:ext uri="{FF2B5EF4-FFF2-40B4-BE49-F238E27FC236}">
              <a16:creationId xmlns:a16="http://schemas.microsoft.com/office/drawing/2014/main" id="{00000000-0008-0000-0B00-000079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2" name="Straight Connector 121">
          <a:extLst>
            <a:ext uri="{FF2B5EF4-FFF2-40B4-BE49-F238E27FC236}">
              <a16:creationId xmlns:a16="http://schemas.microsoft.com/office/drawing/2014/main" id="{00000000-0008-0000-0B00-00007A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3" name="Straight Connector 122">
          <a:extLst>
            <a:ext uri="{FF2B5EF4-FFF2-40B4-BE49-F238E27FC236}">
              <a16:creationId xmlns:a16="http://schemas.microsoft.com/office/drawing/2014/main" id="{00000000-0008-0000-0B00-00007B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4" name="Straight Connector 123">
          <a:extLst>
            <a:ext uri="{FF2B5EF4-FFF2-40B4-BE49-F238E27FC236}">
              <a16:creationId xmlns:a16="http://schemas.microsoft.com/office/drawing/2014/main" id="{00000000-0008-0000-0B00-00007C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5" name="Straight Connector 124">
          <a:extLst>
            <a:ext uri="{FF2B5EF4-FFF2-40B4-BE49-F238E27FC236}">
              <a16:creationId xmlns:a16="http://schemas.microsoft.com/office/drawing/2014/main" id="{00000000-0008-0000-0B00-00007D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6" name="Straight Connector 125">
          <a:extLst>
            <a:ext uri="{FF2B5EF4-FFF2-40B4-BE49-F238E27FC236}">
              <a16:creationId xmlns:a16="http://schemas.microsoft.com/office/drawing/2014/main" id="{00000000-0008-0000-0B00-00007E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7" name="Straight Connector 126">
          <a:extLst>
            <a:ext uri="{FF2B5EF4-FFF2-40B4-BE49-F238E27FC236}">
              <a16:creationId xmlns:a16="http://schemas.microsoft.com/office/drawing/2014/main" id="{00000000-0008-0000-0B00-00007F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8" name="Straight Connector 127">
          <a:extLst>
            <a:ext uri="{FF2B5EF4-FFF2-40B4-BE49-F238E27FC236}">
              <a16:creationId xmlns:a16="http://schemas.microsoft.com/office/drawing/2014/main" id="{00000000-0008-0000-0B00-000080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9" name="Straight Connector 128">
          <a:extLst>
            <a:ext uri="{FF2B5EF4-FFF2-40B4-BE49-F238E27FC236}">
              <a16:creationId xmlns:a16="http://schemas.microsoft.com/office/drawing/2014/main" id="{00000000-0008-0000-0B00-000081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0" name="Straight Connector 129">
          <a:extLst>
            <a:ext uri="{FF2B5EF4-FFF2-40B4-BE49-F238E27FC236}">
              <a16:creationId xmlns:a16="http://schemas.microsoft.com/office/drawing/2014/main" id="{00000000-0008-0000-0B00-000082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31" name="Straight Connector 130">
          <a:extLst>
            <a:ext uri="{FF2B5EF4-FFF2-40B4-BE49-F238E27FC236}">
              <a16:creationId xmlns:a16="http://schemas.microsoft.com/office/drawing/2014/main" id="{00000000-0008-0000-0B00-000083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32" name="Straight Connector 131">
          <a:extLst>
            <a:ext uri="{FF2B5EF4-FFF2-40B4-BE49-F238E27FC236}">
              <a16:creationId xmlns:a16="http://schemas.microsoft.com/office/drawing/2014/main" id="{00000000-0008-0000-0B00-000084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33" name="Straight Connector 132">
          <a:extLst>
            <a:ext uri="{FF2B5EF4-FFF2-40B4-BE49-F238E27FC236}">
              <a16:creationId xmlns:a16="http://schemas.microsoft.com/office/drawing/2014/main" id="{00000000-0008-0000-0B00-000085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34" name="Straight Connector 133">
          <a:extLst>
            <a:ext uri="{FF2B5EF4-FFF2-40B4-BE49-F238E27FC236}">
              <a16:creationId xmlns:a16="http://schemas.microsoft.com/office/drawing/2014/main" id="{00000000-0008-0000-0B00-000086000000}"/>
            </a:ext>
          </a:extLst>
        </xdr:cNvPr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35" name="Straight Connector 134">
          <a:extLst>
            <a:ext uri="{FF2B5EF4-FFF2-40B4-BE49-F238E27FC236}">
              <a16:creationId xmlns:a16="http://schemas.microsoft.com/office/drawing/2014/main" id="{00000000-0008-0000-0B00-000087000000}"/>
            </a:ext>
          </a:extLst>
        </xdr:cNvPr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36" name="Straight Connector 135">
          <a:extLst>
            <a:ext uri="{FF2B5EF4-FFF2-40B4-BE49-F238E27FC236}">
              <a16:creationId xmlns:a16="http://schemas.microsoft.com/office/drawing/2014/main" id="{00000000-0008-0000-0B00-000088000000}"/>
            </a:ext>
          </a:extLst>
        </xdr:cNvPr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37" name="Straight Connector 136">
          <a:extLst>
            <a:ext uri="{FF2B5EF4-FFF2-40B4-BE49-F238E27FC236}">
              <a16:creationId xmlns:a16="http://schemas.microsoft.com/office/drawing/2014/main" id="{00000000-0008-0000-0B00-000089000000}"/>
            </a:ext>
          </a:extLst>
        </xdr:cNvPr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38" name="Straight Connector 137">
          <a:extLst>
            <a:ext uri="{FF2B5EF4-FFF2-40B4-BE49-F238E27FC236}">
              <a16:creationId xmlns:a16="http://schemas.microsoft.com/office/drawing/2014/main" id="{00000000-0008-0000-0B00-00008A000000}"/>
            </a:ext>
          </a:extLst>
        </xdr:cNvPr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39" name="Straight Connector 138">
          <a:extLst>
            <a:ext uri="{FF2B5EF4-FFF2-40B4-BE49-F238E27FC236}">
              <a16:creationId xmlns:a16="http://schemas.microsoft.com/office/drawing/2014/main" id="{00000000-0008-0000-0B00-00008B000000}"/>
            </a:ext>
          </a:extLst>
        </xdr:cNvPr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40" name="Straight Connector 139">
          <a:extLst>
            <a:ext uri="{FF2B5EF4-FFF2-40B4-BE49-F238E27FC236}">
              <a16:creationId xmlns:a16="http://schemas.microsoft.com/office/drawing/2014/main" id="{00000000-0008-0000-0B00-00008C000000}"/>
            </a:ext>
          </a:extLst>
        </xdr:cNvPr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41" name="Straight Connector 140">
          <a:extLst>
            <a:ext uri="{FF2B5EF4-FFF2-40B4-BE49-F238E27FC236}">
              <a16:creationId xmlns:a16="http://schemas.microsoft.com/office/drawing/2014/main" id="{00000000-0008-0000-0B00-00008D000000}"/>
            </a:ext>
          </a:extLst>
        </xdr:cNvPr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42" name="Straight Connector 141">
          <a:extLst>
            <a:ext uri="{FF2B5EF4-FFF2-40B4-BE49-F238E27FC236}">
              <a16:creationId xmlns:a16="http://schemas.microsoft.com/office/drawing/2014/main" id="{00000000-0008-0000-0B00-00008E000000}"/>
            </a:ext>
          </a:extLst>
        </xdr:cNvPr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43" name="Straight Connector 142">
          <a:extLst>
            <a:ext uri="{FF2B5EF4-FFF2-40B4-BE49-F238E27FC236}">
              <a16:creationId xmlns:a16="http://schemas.microsoft.com/office/drawing/2014/main" id="{00000000-0008-0000-0B00-00008F000000}"/>
            </a:ext>
          </a:extLst>
        </xdr:cNvPr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44" name="Straight Connector 143">
          <a:extLst>
            <a:ext uri="{FF2B5EF4-FFF2-40B4-BE49-F238E27FC236}">
              <a16:creationId xmlns:a16="http://schemas.microsoft.com/office/drawing/2014/main" id="{00000000-0008-0000-0B00-000090000000}"/>
            </a:ext>
          </a:extLst>
        </xdr:cNvPr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5" name="Straight Connector 144">
          <a:extLst>
            <a:ext uri="{FF2B5EF4-FFF2-40B4-BE49-F238E27FC236}">
              <a16:creationId xmlns:a16="http://schemas.microsoft.com/office/drawing/2014/main" id="{00000000-0008-0000-0B00-000091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6" name="Straight Connector 145">
          <a:extLst>
            <a:ext uri="{FF2B5EF4-FFF2-40B4-BE49-F238E27FC236}">
              <a16:creationId xmlns:a16="http://schemas.microsoft.com/office/drawing/2014/main" id="{00000000-0008-0000-0B00-000092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7" name="Straight Connector 146">
          <a:extLst>
            <a:ext uri="{FF2B5EF4-FFF2-40B4-BE49-F238E27FC236}">
              <a16:creationId xmlns:a16="http://schemas.microsoft.com/office/drawing/2014/main" id="{00000000-0008-0000-0B00-000093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8" name="Straight Connector 147">
          <a:extLst>
            <a:ext uri="{FF2B5EF4-FFF2-40B4-BE49-F238E27FC236}">
              <a16:creationId xmlns:a16="http://schemas.microsoft.com/office/drawing/2014/main" id="{00000000-0008-0000-0B00-000094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49" name="Straight Connector 148">
          <a:extLst>
            <a:ext uri="{FF2B5EF4-FFF2-40B4-BE49-F238E27FC236}">
              <a16:creationId xmlns:a16="http://schemas.microsoft.com/office/drawing/2014/main" id="{00000000-0008-0000-0B00-000095000000}"/>
            </a:ext>
          </a:extLst>
        </xdr:cNvPr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0" name="Straight Connector 149">
          <a:extLst>
            <a:ext uri="{FF2B5EF4-FFF2-40B4-BE49-F238E27FC236}">
              <a16:creationId xmlns:a16="http://schemas.microsoft.com/office/drawing/2014/main" id="{00000000-0008-0000-0B00-000096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1" name="Straight Connector 150">
          <a:extLst>
            <a:ext uri="{FF2B5EF4-FFF2-40B4-BE49-F238E27FC236}">
              <a16:creationId xmlns:a16="http://schemas.microsoft.com/office/drawing/2014/main" id="{00000000-0008-0000-0B00-000097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2" name="Straight Connector 151">
          <a:extLst>
            <a:ext uri="{FF2B5EF4-FFF2-40B4-BE49-F238E27FC236}">
              <a16:creationId xmlns:a16="http://schemas.microsoft.com/office/drawing/2014/main" id="{00000000-0008-0000-0B00-000098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3" name="Straight Connector 152">
          <a:extLst>
            <a:ext uri="{FF2B5EF4-FFF2-40B4-BE49-F238E27FC236}">
              <a16:creationId xmlns:a16="http://schemas.microsoft.com/office/drawing/2014/main" id="{00000000-0008-0000-0B00-000099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4" name="Straight Connector 153">
          <a:extLst>
            <a:ext uri="{FF2B5EF4-FFF2-40B4-BE49-F238E27FC236}">
              <a16:creationId xmlns:a16="http://schemas.microsoft.com/office/drawing/2014/main" id="{00000000-0008-0000-0B00-00009A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5" name="Straight Connector 154">
          <a:extLst>
            <a:ext uri="{FF2B5EF4-FFF2-40B4-BE49-F238E27FC236}">
              <a16:creationId xmlns:a16="http://schemas.microsoft.com/office/drawing/2014/main" id="{00000000-0008-0000-0B00-00009B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6" name="Straight Connector 155">
          <a:extLst>
            <a:ext uri="{FF2B5EF4-FFF2-40B4-BE49-F238E27FC236}">
              <a16:creationId xmlns:a16="http://schemas.microsoft.com/office/drawing/2014/main" id="{00000000-0008-0000-0B00-00009C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7" name="Straight Connector 156">
          <a:extLst>
            <a:ext uri="{FF2B5EF4-FFF2-40B4-BE49-F238E27FC236}">
              <a16:creationId xmlns:a16="http://schemas.microsoft.com/office/drawing/2014/main" id="{00000000-0008-0000-0B00-00009D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58" name="Straight Connector 157">
          <a:extLst>
            <a:ext uri="{FF2B5EF4-FFF2-40B4-BE49-F238E27FC236}">
              <a16:creationId xmlns:a16="http://schemas.microsoft.com/office/drawing/2014/main" id="{00000000-0008-0000-0B00-00009E000000}"/>
            </a:ext>
          </a:extLst>
        </xdr:cNvPr>
        <xdr:cNvCxnSpPr/>
      </xdr:nvCxnSpPr>
      <xdr:spPr>
        <a:xfrm>
          <a:off x="5591175" y="552450"/>
          <a:ext cx="399184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59" name="Straight Connector 158">
          <a:extLst>
            <a:ext uri="{FF2B5EF4-FFF2-40B4-BE49-F238E27FC236}">
              <a16:creationId xmlns:a16="http://schemas.microsoft.com/office/drawing/2014/main" id="{00000000-0008-0000-0B00-00009F000000}"/>
            </a:ext>
          </a:extLst>
        </xdr:cNvPr>
        <xdr:cNvCxnSpPr/>
      </xdr:nvCxnSpPr>
      <xdr:spPr>
        <a:xfrm>
          <a:off x="5600699" y="857251"/>
          <a:ext cx="40957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60" name="Straight Connector 159">
          <a:extLst>
            <a:ext uri="{FF2B5EF4-FFF2-40B4-BE49-F238E27FC236}">
              <a16:creationId xmlns:a16="http://schemas.microsoft.com/office/drawing/2014/main" id="{00000000-0008-0000-0B00-0000A0000000}"/>
            </a:ext>
          </a:extLst>
        </xdr:cNvPr>
        <xdr:cNvCxnSpPr/>
      </xdr:nvCxnSpPr>
      <xdr:spPr>
        <a:xfrm>
          <a:off x="5608494" y="1170709"/>
          <a:ext cx="38273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61" name="Straight Connector 160">
          <a:extLst>
            <a:ext uri="{FF2B5EF4-FFF2-40B4-BE49-F238E27FC236}">
              <a16:creationId xmlns:a16="http://schemas.microsoft.com/office/drawing/2014/main" id="{00000000-0008-0000-0B00-0000A1000000}"/>
            </a:ext>
          </a:extLst>
        </xdr:cNvPr>
        <xdr:cNvCxnSpPr/>
      </xdr:nvCxnSpPr>
      <xdr:spPr>
        <a:xfrm>
          <a:off x="5599835" y="1466852"/>
          <a:ext cx="40005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63" name="Straight Connector 162">
          <a:extLst>
            <a:ext uri="{FF2B5EF4-FFF2-40B4-BE49-F238E27FC236}">
              <a16:creationId xmlns:a16="http://schemas.microsoft.com/office/drawing/2014/main" id="{00000000-0008-0000-0B00-0000A3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64" name="Straight Connector 163">
          <a:extLst>
            <a:ext uri="{FF2B5EF4-FFF2-40B4-BE49-F238E27FC236}">
              <a16:creationId xmlns:a16="http://schemas.microsoft.com/office/drawing/2014/main" id="{00000000-0008-0000-0B00-0000A4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65" name="Straight Connector 164">
          <a:extLst>
            <a:ext uri="{FF2B5EF4-FFF2-40B4-BE49-F238E27FC236}">
              <a16:creationId xmlns:a16="http://schemas.microsoft.com/office/drawing/2014/main" id="{00000000-0008-0000-0B00-0000A5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66" name="Straight Connector 165">
          <a:extLst>
            <a:ext uri="{FF2B5EF4-FFF2-40B4-BE49-F238E27FC236}">
              <a16:creationId xmlns:a16="http://schemas.microsoft.com/office/drawing/2014/main" id="{00000000-0008-0000-0B00-0000A6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67" name="Straight Connector 166">
          <a:extLst>
            <a:ext uri="{FF2B5EF4-FFF2-40B4-BE49-F238E27FC236}">
              <a16:creationId xmlns:a16="http://schemas.microsoft.com/office/drawing/2014/main" id="{00000000-0008-0000-0B00-0000A7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68" name="Straight Connector 167">
          <a:extLst>
            <a:ext uri="{FF2B5EF4-FFF2-40B4-BE49-F238E27FC236}">
              <a16:creationId xmlns:a16="http://schemas.microsoft.com/office/drawing/2014/main" id="{00000000-0008-0000-0B00-0000A8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69" name="Straight Connector 168">
          <a:extLst>
            <a:ext uri="{FF2B5EF4-FFF2-40B4-BE49-F238E27FC236}">
              <a16:creationId xmlns:a16="http://schemas.microsoft.com/office/drawing/2014/main" id="{00000000-0008-0000-0B00-0000A9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70" name="Straight Connector 169">
          <a:extLst>
            <a:ext uri="{FF2B5EF4-FFF2-40B4-BE49-F238E27FC236}">
              <a16:creationId xmlns:a16="http://schemas.microsoft.com/office/drawing/2014/main" id="{00000000-0008-0000-0B00-0000AA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71" name="Straight Connector 170">
          <a:extLst>
            <a:ext uri="{FF2B5EF4-FFF2-40B4-BE49-F238E27FC236}">
              <a16:creationId xmlns:a16="http://schemas.microsoft.com/office/drawing/2014/main" id="{00000000-0008-0000-0B00-0000AB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72" name="Straight Connector 171">
          <a:extLst>
            <a:ext uri="{FF2B5EF4-FFF2-40B4-BE49-F238E27FC236}">
              <a16:creationId xmlns:a16="http://schemas.microsoft.com/office/drawing/2014/main" id="{00000000-0008-0000-0B00-0000AC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73" name="Straight Connector 172">
          <a:extLst>
            <a:ext uri="{FF2B5EF4-FFF2-40B4-BE49-F238E27FC236}">
              <a16:creationId xmlns:a16="http://schemas.microsoft.com/office/drawing/2014/main" id="{00000000-0008-0000-0B00-0000AD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4" name="Straight Connector 173">
          <a:extLst>
            <a:ext uri="{FF2B5EF4-FFF2-40B4-BE49-F238E27FC236}">
              <a16:creationId xmlns:a16="http://schemas.microsoft.com/office/drawing/2014/main" id="{00000000-0008-0000-0B00-0000A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5" name="Straight Connector 174">
          <a:extLst>
            <a:ext uri="{FF2B5EF4-FFF2-40B4-BE49-F238E27FC236}">
              <a16:creationId xmlns:a16="http://schemas.microsoft.com/office/drawing/2014/main" id="{00000000-0008-0000-0B00-0000A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76" name="Straight Connector 175">
          <a:extLst>
            <a:ext uri="{FF2B5EF4-FFF2-40B4-BE49-F238E27FC236}">
              <a16:creationId xmlns:a16="http://schemas.microsoft.com/office/drawing/2014/main" id="{00000000-0008-0000-0B00-0000B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77" name="Straight Connector 176">
          <a:extLst>
            <a:ext uri="{FF2B5EF4-FFF2-40B4-BE49-F238E27FC236}">
              <a16:creationId xmlns:a16="http://schemas.microsoft.com/office/drawing/2014/main" id="{00000000-0008-0000-0B00-0000B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8" name="Straight Connector 177">
          <a:extLst>
            <a:ext uri="{FF2B5EF4-FFF2-40B4-BE49-F238E27FC236}">
              <a16:creationId xmlns:a16="http://schemas.microsoft.com/office/drawing/2014/main" id="{00000000-0008-0000-0B00-0000B2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9" name="Straight Connector 178">
          <a:extLst>
            <a:ext uri="{FF2B5EF4-FFF2-40B4-BE49-F238E27FC236}">
              <a16:creationId xmlns:a16="http://schemas.microsoft.com/office/drawing/2014/main" id="{00000000-0008-0000-0B00-0000B3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0" name="Straight Connector 179">
          <a:extLst>
            <a:ext uri="{FF2B5EF4-FFF2-40B4-BE49-F238E27FC236}">
              <a16:creationId xmlns:a16="http://schemas.microsoft.com/office/drawing/2014/main" id="{00000000-0008-0000-0B00-0000B4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1" name="Straight Connector 180">
          <a:extLst>
            <a:ext uri="{FF2B5EF4-FFF2-40B4-BE49-F238E27FC236}">
              <a16:creationId xmlns:a16="http://schemas.microsoft.com/office/drawing/2014/main" id="{00000000-0008-0000-0B00-0000B5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2" name="Straight Connector 181">
          <a:extLst>
            <a:ext uri="{FF2B5EF4-FFF2-40B4-BE49-F238E27FC236}">
              <a16:creationId xmlns:a16="http://schemas.microsoft.com/office/drawing/2014/main" id="{00000000-0008-0000-0B00-0000B6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3" name="Straight Connector 182">
          <a:extLst>
            <a:ext uri="{FF2B5EF4-FFF2-40B4-BE49-F238E27FC236}">
              <a16:creationId xmlns:a16="http://schemas.microsoft.com/office/drawing/2014/main" id="{00000000-0008-0000-0B00-0000B7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4" name="Straight Connector 183">
          <a:extLst>
            <a:ext uri="{FF2B5EF4-FFF2-40B4-BE49-F238E27FC236}">
              <a16:creationId xmlns:a16="http://schemas.microsoft.com/office/drawing/2014/main" id="{00000000-0008-0000-0B00-0000B8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5" name="Straight Connector 184">
          <a:extLst>
            <a:ext uri="{FF2B5EF4-FFF2-40B4-BE49-F238E27FC236}">
              <a16:creationId xmlns:a16="http://schemas.microsoft.com/office/drawing/2014/main" id="{00000000-0008-0000-0B00-0000B9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6" name="Straight Connector 185">
          <a:extLst>
            <a:ext uri="{FF2B5EF4-FFF2-40B4-BE49-F238E27FC236}">
              <a16:creationId xmlns:a16="http://schemas.microsoft.com/office/drawing/2014/main" id="{00000000-0008-0000-0B00-0000BA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7" name="Straight Connector 186">
          <a:extLst>
            <a:ext uri="{FF2B5EF4-FFF2-40B4-BE49-F238E27FC236}">
              <a16:creationId xmlns:a16="http://schemas.microsoft.com/office/drawing/2014/main" id="{00000000-0008-0000-0B00-0000BB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8" name="Straight Connector 187">
          <a:extLst>
            <a:ext uri="{FF2B5EF4-FFF2-40B4-BE49-F238E27FC236}">
              <a16:creationId xmlns:a16="http://schemas.microsoft.com/office/drawing/2014/main" id="{00000000-0008-0000-0B00-0000BC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9" name="Straight Connector 188">
          <a:extLst>
            <a:ext uri="{FF2B5EF4-FFF2-40B4-BE49-F238E27FC236}">
              <a16:creationId xmlns:a16="http://schemas.microsoft.com/office/drawing/2014/main" id="{00000000-0008-0000-0B00-0000BD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0" name="Straight Connector 189">
          <a:extLst>
            <a:ext uri="{FF2B5EF4-FFF2-40B4-BE49-F238E27FC236}">
              <a16:creationId xmlns:a16="http://schemas.microsoft.com/office/drawing/2014/main" id="{00000000-0008-0000-0B00-0000BE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1" name="Straight Connector 190">
          <a:extLst>
            <a:ext uri="{FF2B5EF4-FFF2-40B4-BE49-F238E27FC236}">
              <a16:creationId xmlns:a16="http://schemas.microsoft.com/office/drawing/2014/main" id="{00000000-0008-0000-0B00-0000BF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2" name="Straight Connector 191">
          <a:extLst>
            <a:ext uri="{FF2B5EF4-FFF2-40B4-BE49-F238E27FC236}">
              <a16:creationId xmlns:a16="http://schemas.microsoft.com/office/drawing/2014/main" id="{00000000-0008-0000-0B00-0000C0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3" name="Straight Connector 192">
          <a:extLst>
            <a:ext uri="{FF2B5EF4-FFF2-40B4-BE49-F238E27FC236}">
              <a16:creationId xmlns:a16="http://schemas.microsoft.com/office/drawing/2014/main" id="{00000000-0008-0000-0B00-0000C1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4" name="Straight Connector 193">
          <a:extLst>
            <a:ext uri="{FF2B5EF4-FFF2-40B4-BE49-F238E27FC236}">
              <a16:creationId xmlns:a16="http://schemas.microsoft.com/office/drawing/2014/main" id="{00000000-0008-0000-0B00-0000C2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5" name="Straight Connector 194">
          <a:extLst>
            <a:ext uri="{FF2B5EF4-FFF2-40B4-BE49-F238E27FC236}">
              <a16:creationId xmlns:a16="http://schemas.microsoft.com/office/drawing/2014/main" id="{00000000-0008-0000-0B00-0000C3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6" name="Straight Connector 195">
          <a:extLst>
            <a:ext uri="{FF2B5EF4-FFF2-40B4-BE49-F238E27FC236}">
              <a16:creationId xmlns:a16="http://schemas.microsoft.com/office/drawing/2014/main" id="{00000000-0008-0000-0B00-0000C4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7" name="Straight Connector 196">
          <a:extLst>
            <a:ext uri="{FF2B5EF4-FFF2-40B4-BE49-F238E27FC236}">
              <a16:creationId xmlns:a16="http://schemas.microsoft.com/office/drawing/2014/main" id="{00000000-0008-0000-0B00-0000C5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8" name="Straight Connector 197">
          <a:extLst>
            <a:ext uri="{FF2B5EF4-FFF2-40B4-BE49-F238E27FC236}">
              <a16:creationId xmlns:a16="http://schemas.microsoft.com/office/drawing/2014/main" id="{00000000-0008-0000-0B00-0000C6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9" name="Straight Connector 198">
          <a:extLst>
            <a:ext uri="{FF2B5EF4-FFF2-40B4-BE49-F238E27FC236}">
              <a16:creationId xmlns:a16="http://schemas.microsoft.com/office/drawing/2014/main" id="{00000000-0008-0000-0B00-0000C7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0" name="Straight Connector 199">
          <a:extLst>
            <a:ext uri="{FF2B5EF4-FFF2-40B4-BE49-F238E27FC236}">
              <a16:creationId xmlns:a16="http://schemas.microsoft.com/office/drawing/2014/main" id="{00000000-0008-0000-0B00-0000C8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1" name="Straight Connector 200">
          <a:extLst>
            <a:ext uri="{FF2B5EF4-FFF2-40B4-BE49-F238E27FC236}">
              <a16:creationId xmlns:a16="http://schemas.microsoft.com/office/drawing/2014/main" id="{00000000-0008-0000-0B00-0000C9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2" name="Straight Connector 201">
          <a:extLst>
            <a:ext uri="{FF2B5EF4-FFF2-40B4-BE49-F238E27FC236}">
              <a16:creationId xmlns:a16="http://schemas.microsoft.com/office/drawing/2014/main" id="{00000000-0008-0000-0B00-0000CA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03" name="Straight Connector 202">
          <a:extLst>
            <a:ext uri="{FF2B5EF4-FFF2-40B4-BE49-F238E27FC236}">
              <a16:creationId xmlns:a16="http://schemas.microsoft.com/office/drawing/2014/main" id="{00000000-0008-0000-0B00-0000CB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4" name="Straight Connector 203">
          <a:extLst>
            <a:ext uri="{FF2B5EF4-FFF2-40B4-BE49-F238E27FC236}">
              <a16:creationId xmlns:a16="http://schemas.microsoft.com/office/drawing/2014/main" id="{00000000-0008-0000-0B00-0000CC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5" name="Straight Connector 204">
          <a:extLst>
            <a:ext uri="{FF2B5EF4-FFF2-40B4-BE49-F238E27FC236}">
              <a16:creationId xmlns:a16="http://schemas.microsoft.com/office/drawing/2014/main" id="{00000000-0008-0000-0B00-0000CD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6" name="Straight Connector 205">
          <a:extLst>
            <a:ext uri="{FF2B5EF4-FFF2-40B4-BE49-F238E27FC236}">
              <a16:creationId xmlns:a16="http://schemas.microsoft.com/office/drawing/2014/main" id="{00000000-0008-0000-0B00-0000CE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07" name="Straight Connector 206">
          <a:extLst>
            <a:ext uri="{FF2B5EF4-FFF2-40B4-BE49-F238E27FC236}">
              <a16:creationId xmlns:a16="http://schemas.microsoft.com/office/drawing/2014/main" id="{00000000-0008-0000-0B00-0000CF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08" name="Straight Connector 207">
          <a:extLst>
            <a:ext uri="{FF2B5EF4-FFF2-40B4-BE49-F238E27FC236}">
              <a16:creationId xmlns:a16="http://schemas.microsoft.com/office/drawing/2014/main" id="{00000000-0008-0000-0B00-0000D0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09" name="Straight Connector 208">
          <a:extLst>
            <a:ext uri="{FF2B5EF4-FFF2-40B4-BE49-F238E27FC236}">
              <a16:creationId xmlns:a16="http://schemas.microsoft.com/office/drawing/2014/main" id="{00000000-0008-0000-0B00-0000D1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10" name="Straight Connector 209">
          <a:extLst>
            <a:ext uri="{FF2B5EF4-FFF2-40B4-BE49-F238E27FC236}">
              <a16:creationId xmlns:a16="http://schemas.microsoft.com/office/drawing/2014/main" id="{00000000-0008-0000-0B00-0000D2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11" name="Straight Connector 210">
          <a:extLst>
            <a:ext uri="{FF2B5EF4-FFF2-40B4-BE49-F238E27FC236}">
              <a16:creationId xmlns:a16="http://schemas.microsoft.com/office/drawing/2014/main" id="{00000000-0008-0000-0B00-0000D3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12" name="Straight Connector 211">
          <a:extLst>
            <a:ext uri="{FF2B5EF4-FFF2-40B4-BE49-F238E27FC236}">
              <a16:creationId xmlns:a16="http://schemas.microsoft.com/office/drawing/2014/main" id="{00000000-0008-0000-0B00-0000D4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13" name="Straight Connector 212">
          <a:extLst>
            <a:ext uri="{FF2B5EF4-FFF2-40B4-BE49-F238E27FC236}">
              <a16:creationId xmlns:a16="http://schemas.microsoft.com/office/drawing/2014/main" id="{00000000-0008-0000-0B00-0000D5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14" name="Straight Connector 213">
          <a:extLst>
            <a:ext uri="{FF2B5EF4-FFF2-40B4-BE49-F238E27FC236}">
              <a16:creationId xmlns:a16="http://schemas.microsoft.com/office/drawing/2014/main" id="{00000000-0008-0000-0B00-0000D6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15" name="Straight Connector 214">
          <a:extLst>
            <a:ext uri="{FF2B5EF4-FFF2-40B4-BE49-F238E27FC236}">
              <a16:creationId xmlns:a16="http://schemas.microsoft.com/office/drawing/2014/main" id="{00000000-0008-0000-0B00-0000D7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16" name="Straight Connector 215">
          <a:extLst>
            <a:ext uri="{FF2B5EF4-FFF2-40B4-BE49-F238E27FC236}">
              <a16:creationId xmlns:a16="http://schemas.microsoft.com/office/drawing/2014/main" id="{00000000-0008-0000-0B00-0000D8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17" name="Straight Connector 216">
          <a:extLst>
            <a:ext uri="{FF2B5EF4-FFF2-40B4-BE49-F238E27FC236}">
              <a16:creationId xmlns:a16="http://schemas.microsoft.com/office/drawing/2014/main" id="{00000000-0008-0000-0B00-0000D9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18" name="Straight Connector 217">
          <a:extLst>
            <a:ext uri="{FF2B5EF4-FFF2-40B4-BE49-F238E27FC236}">
              <a16:creationId xmlns:a16="http://schemas.microsoft.com/office/drawing/2014/main" id="{00000000-0008-0000-0B00-0000D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19" name="Straight Connector 218">
          <a:extLst>
            <a:ext uri="{FF2B5EF4-FFF2-40B4-BE49-F238E27FC236}">
              <a16:creationId xmlns:a16="http://schemas.microsoft.com/office/drawing/2014/main" id="{00000000-0008-0000-0B00-0000D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0" name="Straight Connector 219">
          <a:extLst>
            <a:ext uri="{FF2B5EF4-FFF2-40B4-BE49-F238E27FC236}">
              <a16:creationId xmlns:a16="http://schemas.microsoft.com/office/drawing/2014/main" id="{00000000-0008-0000-0B00-0000D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1" name="Straight Connector 220">
          <a:extLst>
            <a:ext uri="{FF2B5EF4-FFF2-40B4-BE49-F238E27FC236}">
              <a16:creationId xmlns:a16="http://schemas.microsoft.com/office/drawing/2014/main" id="{00000000-0008-0000-0B00-0000D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22" name="Straight Connector 221">
          <a:extLst>
            <a:ext uri="{FF2B5EF4-FFF2-40B4-BE49-F238E27FC236}">
              <a16:creationId xmlns:a16="http://schemas.microsoft.com/office/drawing/2014/main" id="{00000000-0008-0000-0B00-0000DE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3" name="Straight Connector 222">
          <a:extLst>
            <a:ext uri="{FF2B5EF4-FFF2-40B4-BE49-F238E27FC236}">
              <a16:creationId xmlns:a16="http://schemas.microsoft.com/office/drawing/2014/main" id="{00000000-0008-0000-0B00-0000DF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4" name="Straight Connector 223">
          <a:extLst>
            <a:ext uri="{FF2B5EF4-FFF2-40B4-BE49-F238E27FC236}">
              <a16:creationId xmlns:a16="http://schemas.microsoft.com/office/drawing/2014/main" id="{00000000-0008-0000-0B00-0000E0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5" name="Straight Connector 224">
          <a:extLst>
            <a:ext uri="{FF2B5EF4-FFF2-40B4-BE49-F238E27FC236}">
              <a16:creationId xmlns:a16="http://schemas.microsoft.com/office/drawing/2014/main" id="{00000000-0008-0000-0B00-0000E1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6" name="Straight Connector 225">
          <a:extLst>
            <a:ext uri="{FF2B5EF4-FFF2-40B4-BE49-F238E27FC236}">
              <a16:creationId xmlns:a16="http://schemas.microsoft.com/office/drawing/2014/main" id="{00000000-0008-0000-0B00-0000E2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7" name="Straight Connector 226">
          <a:extLst>
            <a:ext uri="{FF2B5EF4-FFF2-40B4-BE49-F238E27FC236}">
              <a16:creationId xmlns:a16="http://schemas.microsoft.com/office/drawing/2014/main" id="{00000000-0008-0000-0B00-0000E3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8" name="Straight Connector 227">
          <a:extLst>
            <a:ext uri="{FF2B5EF4-FFF2-40B4-BE49-F238E27FC236}">
              <a16:creationId xmlns:a16="http://schemas.microsoft.com/office/drawing/2014/main" id="{00000000-0008-0000-0B00-0000E4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9" name="Straight Connector 228">
          <a:extLst>
            <a:ext uri="{FF2B5EF4-FFF2-40B4-BE49-F238E27FC236}">
              <a16:creationId xmlns:a16="http://schemas.microsoft.com/office/drawing/2014/main" id="{00000000-0008-0000-0B00-0000E5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0" name="Straight Connector 229">
          <a:extLst>
            <a:ext uri="{FF2B5EF4-FFF2-40B4-BE49-F238E27FC236}">
              <a16:creationId xmlns:a16="http://schemas.microsoft.com/office/drawing/2014/main" id="{00000000-0008-0000-0B00-0000E6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1" name="Straight Connector 230">
          <a:extLst>
            <a:ext uri="{FF2B5EF4-FFF2-40B4-BE49-F238E27FC236}">
              <a16:creationId xmlns:a16="http://schemas.microsoft.com/office/drawing/2014/main" id="{00000000-0008-0000-0B00-0000E7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2" name="Straight Connector 231">
          <a:extLst>
            <a:ext uri="{FF2B5EF4-FFF2-40B4-BE49-F238E27FC236}">
              <a16:creationId xmlns:a16="http://schemas.microsoft.com/office/drawing/2014/main" id="{00000000-0008-0000-0B00-0000E8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3" name="Straight Connector 232">
          <a:extLst>
            <a:ext uri="{FF2B5EF4-FFF2-40B4-BE49-F238E27FC236}">
              <a16:creationId xmlns:a16="http://schemas.microsoft.com/office/drawing/2014/main" id="{00000000-0008-0000-0B00-0000E9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4" name="Straight Connector 233">
          <a:extLst>
            <a:ext uri="{FF2B5EF4-FFF2-40B4-BE49-F238E27FC236}">
              <a16:creationId xmlns:a16="http://schemas.microsoft.com/office/drawing/2014/main" id="{00000000-0008-0000-0B00-0000EA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5" name="Straight Connector 234">
          <a:extLst>
            <a:ext uri="{FF2B5EF4-FFF2-40B4-BE49-F238E27FC236}">
              <a16:creationId xmlns:a16="http://schemas.microsoft.com/office/drawing/2014/main" id="{00000000-0008-0000-0B00-0000EB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6" name="Straight Connector 235">
          <a:extLst>
            <a:ext uri="{FF2B5EF4-FFF2-40B4-BE49-F238E27FC236}">
              <a16:creationId xmlns:a16="http://schemas.microsoft.com/office/drawing/2014/main" id="{00000000-0008-0000-0B00-0000EC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7" name="Straight Connector 236">
          <a:extLst>
            <a:ext uri="{FF2B5EF4-FFF2-40B4-BE49-F238E27FC236}">
              <a16:creationId xmlns:a16="http://schemas.microsoft.com/office/drawing/2014/main" id="{00000000-0008-0000-0B00-0000ED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8" name="Straight Connector 237">
          <a:extLst>
            <a:ext uri="{FF2B5EF4-FFF2-40B4-BE49-F238E27FC236}">
              <a16:creationId xmlns:a16="http://schemas.microsoft.com/office/drawing/2014/main" id="{00000000-0008-0000-0B00-0000EE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9" name="Straight Connector 238">
          <a:extLst>
            <a:ext uri="{FF2B5EF4-FFF2-40B4-BE49-F238E27FC236}">
              <a16:creationId xmlns:a16="http://schemas.microsoft.com/office/drawing/2014/main" id="{00000000-0008-0000-0B00-0000EF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0" name="Straight Connector 239">
          <a:extLst>
            <a:ext uri="{FF2B5EF4-FFF2-40B4-BE49-F238E27FC236}">
              <a16:creationId xmlns:a16="http://schemas.microsoft.com/office/drawing/2014/main" id="{00000000-0008-0000-0B00-0000F0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1" name="Straight Connector 240">
          <a:extLst>
            <a:ext uri="{FF2B5EF4-FFF2-40B4-BE49-F238E27FC236}">
              <a16:creationId xmlns:a16="http://schemas.microsoft.com/office/drawing/2014/main" id="{00000000-0008-0000-0B00-0000F1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2" name="Straight Connector 241">
          <a:extLst>
            <a:ext uri="{FF2B5EF4-FFF2-40B4-BE49-F238E27FC236}">
              <a16:creationId xmlns:a16="http://schemas.microsoft.com/office/drawing/2014/main" id="{00000000-0008-0000-0B00-0000F2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3" name="Straight Connector 242">
          <a:extLst>
            <a:ext uri="{FF2B5EF4-FFF2-40B4-BE49-F238E27FC236}">
              <a16:creationId xmlns:a16="http://schemas.microsoft.com/office/drawing/2014/main" id="{00000000-0008-0000-0B00-0000F3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4" name="Straight Connector 243">
          <a:extLst>
            <a:ext uri="{FF2B5EF4-FFF2-40B4-BE49-F238E27FC236}">
              <a16:creationId xmlns:a16="http://schemas.microsoft.com/office/drawing/2014/main" id="{00000000-0008-0000-0B00-0000F4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5" name="Straight Connector 244">
          <a:extLst>
            <a:ext uri="{FF2B5EF4-FFF2-40B4-BE49-F238E27FC236}">
              <a16:creationId xmlns:a16="http://schemas.microsoft.com/office/drawing/2014/main" id="{00000000-0008-0000-0B00-0000F5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6" name="Straight Connector 245">
          <a:extLst>
            <a:ext uri="{FF2B5EF4-FFF2-40B4-BE49-F238E27FC236}">
              <a16:creationId xmlns:a16="http://schemas.microsoft.com/office/drawing/2014/main" id="{00000000-0008-0000-0B00-0000F6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7" name="Straight Connector 246">
          <a:extLst>
            <a:ext uri="{FF2B5EF4-FFF2-40B4-BE49-F238E27FC236}">
              <a16:creationId xmlns:a16="http://schemas.microsoft.com/office/drawing/2014/main" id="{00000000-0008-0000-0B00-0000F7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8" name="Straight Connector 247">
          <a:extLst>
            <a:ext uri="{FF2B5EF4-FFF2-40B4-BE49-F238E27FC236}">
              <a16:creationId xmlns:a16="http://schemas.microsoft.com/office/drawing/2014/main" id="{00000000-0008-0000-0B00-0000F8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9" name="Straight Connector 248">
          <a:extLst>
            <a:ext uri="{FF2B5EF4-FFF2-40B4-BE49-F238E27FC236}">
              <a16:creationId xmlns:a16="http://schemas.microsoft.com/office/drawing/2014/main" id="{00000000-0008-0000-0B00-0000F9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0" name="Straight Connector 249">
          <a:extLst>
            <a:ext uri="{FF2B5EF4-FFF2-40B4-BE49-F238E27FC236}">
              <a16:creationId xmlns:a16="http://schemas.microsoft.com/office/drawing/2014/main" id="{00000000-0008-0000-0B00-0000FA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51" name="Straight Connector 250">
          <a:extLst>
            <a:ext uri="{FF2B5EF4-FFF2-40B4-BE49-F238E27FC236}">
              <a16:creationId xmlns:a16="http://schemas.microsoft.com/office/drawing/2014/main" id="{00000000-0008-0000-0B00-0000FB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52" name="Straight Connector 251">
          <a:extLst>
            <a:ext uri="{FF2B5EF4-FFF2-40B4-BE49-F238E27FC236}">
              <a16:creationId xmlns:a16="http://schemas.microsoft.com/office/drawing/2014/main" id="{00000000-0008-0000-0B00-0000FC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53" name="Straight Connector 252">
          <a:extLst>
            <a:ext uri="{FF2B5EF4-FFF2-40B4-BE49-F238E27FC236}">
              <a16:creationId xmlns:a16="http://schemas.microsoft.com/office/drawing/2014/main" id="{00000000-0008-0000-0B00-0000FD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54" name="Straight Connector 253">
          <a:extLst>
            <a:ext uri="{FF2B5EF4-FFF2-40B4-BE49-F238E27FC236}">
              <a16:creationId xmlns:a16="http://schemas.microsoft.com/office/drawing/2014/main" id="{00000000-0008-0000-0B00-0000FE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55" name="Straight Connector 254">
          <a:extLst>
            <a:ext uri="{FF2B5EF4-FFF2-40B4-BE49-F238E27FC236}">
              <a16:creationId xmlns:a16="http://schemas.microsoft.com/office/drawing/2014/main" id="{00000000-0008-0000-0B00-0000FF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56" name="Straight Connector 255">
          <a:extLst>
            <a:ext uri="{FF2B5EF4-FFF2-40B4-BE49-F238E27FC236}">
              <a16:creationId xmlns:a16="http://schemas.microsoft.com/office/drawing/2014/main" id="{00000000-0008-0000-0B00-000000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57" name="Straight Connector 256">
          <a:extLst>
            <a:ext uri="{FF2B5EF4-FFF2-40B4-BE49-F238E27FC236}">
              <a16:creationId xmlns:a16="http://schemas.microsoft.com/office/drawing/2014/main" id="{00000000-0008-0000-0B00-000001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58" name="Straight Connector 257">
          <a:extLst>
            <a:ext uri="{FF2B5EF4-FFF2-40B4-BE49-F238E27FC236}">
              <a16:creationId xmlns:a16="http://schemas.microsoft.com/office/drawing/2014/main" id="{00000000-0008-0000-0B00-000002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59" name="Straight Connector 258">
          <a:extLst>
            <a:ext uri="{FF2B5EF4-FFF2-40B4-BE49-F238E27FC236}">
              <a16:creationId xmlns:a16="http://schemas.microsoft.com/office/drawing/2014/main" id="{00000000-0008-0000-0B00-000003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60" name="Straight Connector 259">
          <a:extLst>
            <a:ext uri="{FF2B5EF4-FFF2-40B4-BE49-F238E27FC236}">
              <a16:creationId xmlns:a16="http://schemas.microsoft.com/office/drawing/2014/main" id="{00000000-0008-0000-0B00-000004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61" name="Straight Connector 260">
          <a:extLst>
            <a:ext uri="{FF2B5EF4-FFF2-40B4-BE49-F238E27FC236}">
              <a16:creationId xmlns:a16="http://schemas.microsoft.com/office/drawing/2014/main" id="{00000000-0008-0000-0B00-000005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2" name="Straight Connector 261">
          <a:extLst>
            <a:ext uri="{FF2B5EF4-FFF2-40B4-BE49-F238E27FC236}">
              <a16:creationId xmlns:a16="http://schemas.microsoft.com/office/drawing/2014/main" id="{00000000-0008-0000-0B00-00000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3" name="Straight Connector 262">
          <a:extLst>
            <a:ext uri="{FF2B5EF4-FFF2-40B4-BE49-F238E27FC236}">
              <a16:creationId xmlns:a16="http://schemas.microsoft.com/office/drawing/2014/main" id="{00000000-0008-0000-0B00-00000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4" name="Straight Connector 263">
          <a:extLst>
            <a:ext uri="{FF2B5EF4-FFF2-40B4-BE49-F238E27FC236}">
              <a16:creationId xmlns:a16="http://schemas.microsoft.com/office/drawing/2014/main" id="{00000000-0008-0000-0B00-00000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5" name="Straight Connector 264">
          <a:extLst>
            <a:ext uri="{FF2B5EF4-FFF2-40B4-BE49-F238E27FC236}">
              <a16:creationId xmlns:a16="http://schemas.microsoft.com/office/drawing/2014/main" id="{00000000-0008-0000-0B00-00000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66" name="Straight Connector 265">
          <a:extLst>
            <a:ext uri="{FF2B5EF4-FFF2-40B4-BE49-F238E27FC236}">
              <a16:creationId xmlns:a16="http://schemas.microsoft.com/office/drawing/2014/main" id="{00000000-0008-0000-0B00-00000A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7" name="Straight Connector 266">
          <a:extLst>
            <a:ext uri="{FF2B5EF4-FFF2-40B4-BE49-F238E27FC236}">
              <a16:creationId xmlns:a16="http://schemas.microsoft.com/office/drawing/2014/main" id="{00000000-0008-0000-0B00-00000B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8" name="Straight Connector 267">
          <a:extLst>
            <a:ext uri="{FF2B5EF4-FFF2-40B4-BE49-F238E27FC236}">
              <a16:creationId xmlns:a16="http://schemas.microsoft.com/office/drawing/2014/main" id="{00000000-0008-0000-0B00-00000C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9" name="Straight Connector 268">
          <a:extLst>
            <a:ext uri="{FF2B5EF4-FFF2-40B4-BE49-F238E27FC236}">
              <a16:creationId xmlns:a16="http://schemas.microsoft.com/office/drawing/2014/main" id="{00000000-0008-0000-0B00-00000D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70" name="Straight Connector 269">
          <a:extLst>
            <a:ext uri="{FF2B5EF4-FFF2-40B4-BE49-F238E27FC236}">
              <a16:creationId xmlns:a16="http://schemas.microsoft.com/office/drawing/2014/main" id="{00000000-0008-0000-0B00-00000E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71" name="Straight Connector 270">
          <a:extLst>
            <a:ext uri="{FF2B5EF4-FFF2-40B4-BE49-F238E27FC236}">
              <a16:creationId xmlns:a16="http://schemas.microsoft.com/office/drawing/2014/main" id="{00000000-0008-0000-0B00-00000F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2" name="Straight Connector 271">
          <a:extLst>
            <a:ext uri="{FF2B5EF4-FFF2-40B4-BE49-F238E27FC236}">
              <a16:creationId xmlns:a16="http://schemas.microsoft.com/office/drawing/2014/main" id="{00000000-0008-0000-0B00-000010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73" name="Straight Connector 272">
          <a:extLst>
            <a:ext uri="{FF2B5EF4-FFF2-40B4-BE49-F238E27FC236}">
              <a16:creationId xmlns:a16="http://schemas.microsoft.com/office/drawing/2014/main" id="{00000000-0008-0000-0B00-000011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74" name="Straight Connector 273">
          <a:extLst>
            <a:ext uri="{FF2B5EF4-FFF2-40B4-BE49-F238E27FC236}">
              <a16:creationId xmlns:a16="http://schemas.microsoft.com/office/drawing/2014/main" id="{00000000-0008-0000-0B00-000012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75" name="Straight Connector 274">
          <a:extLst>
            <a:ext uri="{FF2B5EF4-FFF2-40B4-BE49-F238E27FC236}">
              <a16:creationId xmlns:a16="http://schemas.microsoft.com/office/drawing/2014/main" id="{00000000-0008-0000-0B00-000013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76" name="Straight Connector 275">
          <a:extLst>
            <a:ext uri="{FF2B5EF4-FFF2-40B4-BE49-F238E27FC236}">
              <a16:creationId xmlns:a16="http://schemas.microsoft.com/office/drawing/2014/main" id="{00000000-0008-0000-0B00-000014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77" name="Straight Connector 276">
          <a:extLst>
            <a:ext uri="{FF2B5EF4-FFF2-40B4-BE49-F238E27FC236}">
              <a16:creationId xmlns:a16="http://schemas.microsoft.com/office/drawing/2014/main" id="{00000000-0008-0000-0B00-000015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78" name="Straight Connector 277">
          <a:extLst>
            <a:ext uri="{FF2B5EF4-FFF2-40B4-BE49-F238E27FC236}">
              <a16:creationId xmlns:a16="http://schemas.microsoft.com/office/drawing/2014/main" id="{00000000-0008-0000-0B00-000016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79" name="Straight Connector 278">
          <a:extLst>
            <a:ext uri="{FF2B5EF4-FFF2-40B4-BE49-F238E27FC236}">
              <a16:creationId xmlns:a16="http://schemas.microsoft.com/office/drawing/2014/main" id="{00000000-0008-0000-0B00-000017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80" name="Straight Connector 279">
          <a:extLst>
            <a:ext uri="{FF2B5EF4-FFF2-40B4-BE49-F238E27FC236}">
              <a16:creationId xmlns:a16="http://schemas.microsoft.com/office/drawing/2014/main" id="{00000000-0008-0000-0B00-000018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81" name="Straight Connector 280">
          <a:extLst>
            <a:ext uri="{FF2B5EF4-FFF2-40B4-BE49-F238E27FC236}">
              <a16:creationId xmlns:a16="http://schemas.microsoft.com/office/drawing/2014/main" id="{00000000-0008-0000-0B00-000019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82" name="Straight Connector 281">
          <a:extLst>
            <a:ext uri="{FF2B5EF4-FFF2-40B4-BE49-F238E27FC236}">
              <a16:creationId xmlns:a16="http://schemas.microsoft.com/office/drawing/2014/main" id="{00000000-0008-0000-0B00-00001A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83" name="Straight Connector 282">
          <a:extLst>
            <a:ext uri="{FF2B5EF4-FFF2-40B4-BE49-F238E27FC236}">
              <a16:creationId xmlns:a16="http://schemas.microsoft.com/office/drawing/2014/main" id="{00000000-0008-0000-0B00-00001B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84" name="Straight Connector 283">
          <a:extLst>
            <a:ext uri="{FF2B5EF4-FFF2-40B4-BE49-F238E27FC236}">
              <a16:creationId xmlns:a16="http://schemas.microsoft.com/office/drawing/2014/main" id="{00000000-0008-0000-0B00-00001C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85" name="Straight Connector 284">
          <a:extLst>
            <a:ext uri="{FF2B5EF4-FFF2-40B4-BE49-F238E27FC236}">
              <a16:creationId xmlns:a16="http://schemas.microsoft.com/office/drawing/2014/main" id="{00000000-0008-0000-0B00-00001D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86" name="Straight Connector 285">
          <a:extLst>
            <a:ext uri="{FF2B5EF4-FFF2-40B4-BE49-F238E27FC236}">
              <a16:creationId xmlns:a16="http://schemas.microsoft.com/office/drawing/2014/main" id="{00000000-0008-0000-0B00-00001E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87" name="Straight Connector 286">
          <a:extLst>
            <a:ext uri="{FF2B5EF4-FFF2-40B4-BE49-F238E27FC236}">
              <a16:creationId xmlns:a16="http://schemas.microsoft.com/office/drawing/2014/main" id="{00000000-0008-0000-0B00-00001F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88" name="Straight Connector 287">
          <a:extLst>
            <a:ext uri="{FF2B5EF4-FFF2-40B4-BE49-F238E27FC236}">
              <a16:creationId xmlns:a16="http://schemas.microsoft.com/office/drawing/2014/main" id="{00000000-0008-0000-0B00-000020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89" name="Straight Connector 288">
          <a:extLst>
            <a:ext uri="{FF2B5EF4-FFF2-40B4-BE49-F238E27FC236}">
              <a16:creationId xmlns:a16="http://schemas.microsoft.com/office/drawing/2014/main" id="{00000000-0008-0000-0B00-000021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0" name="Straight Connector 289">
          <a:extLst>
            <a:ext uri="{FF2B5EF4-FFF2-40B4-BE49-F238E27FC236}">
              <a16:creationId xmlns:a16="http://schemas.microsoft.com/office/drawing/2014/main" id="{00000000-0008-0000-0B00-00002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1" name="Straight Connector 290">
          <a:extLst>
            <a:ext uri="{FF2B5EF4-FFF2-40B4-BE49-F238E27FC236}">
              <a16:creationId xmlns:a16="http://schemas.microsoft.com/office/drawing/2014/main" id="{00000000-0008-0000-0B00-00002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2" name="Straight Connector 291">
          <a:extLst>
            <a:ext uri="{FF2B5EF4-FFF2-40B4-BE49-F238E27FC236}">
              <a16:creationId xmlns:a16="http://schemas.microsoft.com/office/drawing/2014/main" id="{00000000-0008-0000-0B00-00002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3" name="Straight Connector 292">
          <a:extLst>
            <a:ext uri="{FF2B5EF4-FFF2-40B4-BE49-F238E27FC236}">
              <a16:creationId xmlns:a16="http://schemas.microsoft.com/office/drawing/2014/main" id="{00000000-0008-0000-0B00-00002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94" name="Straight Connector 293">
          <a:extLst>
            <a:ext uri="{FF2B5EF4-FFF2-40B4-BE49-F238E27FC236}">
              <a16:creationId xmlns:a16="http://schemas.microsoft.com/office/drawing/2014/main" id="{00000000-0008-0000-0B00-000026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5" name="Straight Connector 294">
          <a:extLst>
            <a:ext uri="{FF2B5EF4-FFF2-40B4-BE49-F238E27FC236}">
              <a16:creationId xmlns:a16="http://schemas.microsoft.com/office/drawing/2014/main" id="{00000000-0008-0000-0B00-000027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6" name="Straight Connector 295">
          <a:extLst>
            <a:ext uri="{FF2B5EF4-FFF2-40B4-BE49-F238E27FC236}">
              <a16:creationId xmlns:a16="http://schemas.microsoft.com/office/drawing/2014/main" id="{00000000-0008-0000-0B00-000028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7" name="Straight Connector 296">
          <a:extLst>
            <a:ext uri="{FF2B5EF4-FFF2-40B4-BE49-F238E27FC236}">
              <a16:creationId xmlns:a16="http://schemas.microsoft.com/office/drawing/2014/main" id="{00000000-0008-0000-0B00-000029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8" name="Straight Connector 297">
          <a:extLst>
            <a:ext uri="{FF2B5EF4-FFF2-40B4-BE49-F238E27FC236}">
              <a16:creationId xmlns:a16="http://schemas.microsoft.com/office/drawing/2014/main" id="{00000000-0008-0000-0B00-00002A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9" name="Straight Connector 298">
          <a:extLst>
            <a:ext uri="{FF2B5EF4-FFF2-40B4-BE49-F238E27FC236}">
              <a16:creationId xmlns:a16="http://schemas.microsoft.com/office/drawing/2014/main" id="{00000000-0008-0000-0B00-00002B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0" name="Straight Connector 299">
          <a:extLst>
            <a:ext uri="{FF2B5EF4-FFF2-40B4-BE49-F238E27FC236}">
              <a16:creationId xmlns:a16="http://schemas.microsoft.com/office/drawing/2014/main" id="{00000000-0008-0000-0B00-00002C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1" name="Straight Connector 300">
          <a:extLst>
            <a:ext uri="{FF2B5EF4-FFF2-40B4-BE49-F238E27FC236}">
              <a16:creationId xmlns:a16="http://schemas.microsoft.com/office/drawing/2014/main" id="{00000000-0008-0000-0B00-00002D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2" name="Straight Connector 301">
          <a:extLst>
            <a:ext uri="{FF2B5EF4-FFF2-40B4-BE49-F238E27FC236}">
              <a16:creationId xmlns:a16="http://schemas.microsoft.com/office/drawing/2014/main" id="{00000000-0008-0000-0B00-00002E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3" name="Straight Connector 302">
          <a:extLst>
            <a:ext uri="{FF2B5EF4-FFF2-40B4-BE49-F238E27FC236}">
              <a16:creationId xmlns:a16="http://schemas.microsoft.com/office/drawing/2014/main" id="{00000000-0008-0000-0B00-00002F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4" name="Straight Connector 303">
          <a:extLst>
            <a:ext uri="{FF2B5EF4-FFF2-40B4-BE49-F238E27FC236}">
              <a16:creationId xmlns:a16="http://schemas.microsoft.com/office/drawing/2014/main" id="{00000000-0008-0000-0B00-000030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5" name="Straight Connector 304">
          <a:extLst>
            <a:ext uri="{FF2B5EF4-FFF2-40B4-BE49-F238E27FC236}">
              <a16:creationId xmlns:a16="http://schemas.microsoft.com/office/drawing/2014/main" id="{00000000-0008-0000-0B00-000031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6" name="Straight Connector 305">
          <a:extLst>
            <a:ext uri="{FF2B5EF4-FFF2-40B4-BE49-F238E27FC236}">
              <a16:creationId xmlns:a16="http://schemas.microsoft.com/office/drawing/2014/main" id="{00000000-0008-0000-0B00-000032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7" name="Straight Connector 306">
          <a:extLst>
            <a:ext uri="{FF2B5EF4-FFF2-40B4-BE49-F238E27FC236}">
              <a16:creationId xmlns:a16="http://schemas.microsoft.com/office/drawing/2014/main" id="{00000000-0008-0000-0B00-000033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8" name="Straight Connector 307">
          <a:extLst>
            <a:ext uri="{FF2B5EF4-FFF2-40B4-BE49-F238E27FC236}">
              <a16:creationId xmlns:a16="http://schemas.microsoft.com/office/drawing/2014/main" id="{00000000-0008-0000-0B00-000034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9" name="Straight Connector 308">
          <a:extLst>
            <a:ext uri="{FF2B5EF4-FFF2-40B4-BE49-F238E27FC236}">
              <a16:creationId xmlns:a16="http://schemas.microsoft.com/office/drawing/2014/main" id="{00000000-0008-0000-0B00-000035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0" name="Straight Connector 309">
          <a:extLst>
            <a:ext uri="{FF2B5EF4-FFF2-40B4-BE49-F238E27FC236}">
              <a16:creationId xmlns:a16="http://schemas.microsoft.com/office/drawing/2014/main" id="{00000000-0008-0000-0B00-000036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1" name="Straight Connector 310">
          <a:extLst>
            <a:ext uri="{FF2B5EF4-FFF2-40B4-BE49-F238E27FC236}">
              <a16:creationId xmlns:a16="http://schemas.microsoft.com/office/drawing/2014/main" id="{00000000-0008-0000-0B00-000037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2" name="Straight Connector 311">
          <a:extLst>
            <a:ext uri="{FF2B5EF4-FFF2-40B4-BE49-F238E27FC236}">
              <a16:creationId xmlns:a16="http://schemas.microsoft.com/office/drawing/2014/main" id="{00000000-0008-0000-0B00-000038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3" name="Straight Connector 312">
          <a:extLst>
            <a:ext uri="{FF2B5EF4-FFF2-40B4-BE49-F238E27FC236}">
              <a16:creationId xmlns:a16="http://schemas.microsoft.com/office/drawing/2014/main" id="{00000000-0008-0000-0B00-000039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4" name="Straight Connector 313">
          <a:extLst>
            <a:ext uri="{FF2B5EF4-FFF2-40B4-BE49-F238E27FC236}">
              <a16:creationId xmlns:a16="http://schemas.microsoft.com/office/drawing/2014/main" id="{00000000-0008-0000-0B00-00003A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5" name="Straight Connector 314">
          <a:extLst>
            <a:ext uri="{FF2B5EF4-FFF2-40B4-BE49-F238E27FC236}">
              <a16:creationId xmlns:a16="http://schemas.microsoft.com/office/drawing/2014/main" id="{00000000-0008-0000-0B00-00003B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6" name="Straight Connector 315">
          <a:extLst>
            <a:ext uri="{FF2B5EF4-FFF2-40B4-BE49-F238E27FC236}">
              <a16:creationId xmlns:a16="http://schemas.microsoft.com/office/drawing/2014/main" id="{00000000-0008-0000-0B00-00003C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7" name="Straight Connector 316">
          <a:extLst>
            <a:ext uri="{FF2B5EF4-FFF2-40B4-BE49-F238E27FC236}">
              <a16:creationId xmlns:a16="http://schemas.microsoft.com/office/drawing/2014/main" id="{00000000-0008-0000-0B00-00003D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8" name="Straight Connector 317">
          <a:extLst>
            <a:ext uri="{FF2B5EF4-FFF2-40B4-BE49-F238E27FC236}">
              <a16:creationId xmlns:a16="http://schemas.microsoft.com/office/drawing/2014/main" id="{00000000-0008-0000-0B00-00003E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9" name="Straight Connector 318">
          <a:extLst>
            <a:ext uri="{FF2B5EF4-FFF2-40B4-BE49-F238E27FC236}">
              <a16:creationId xmlns:a16="http://schemas.microsoft.com/office/drawing/2014/main" id="{00000000-0008-0000-0B00-00003F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20" name="Straight Connector 319">
          <a:extLst>
            <a:ext uri="{FF2B5EF4-FFF2-40B4-BE49-F238E27FC236}">
              <a16:creationId xmlns:a16="http://schemas.microsoft.com/office/drawing/2014/main" id="{00000000-0008-0000-0B00-000040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1" name="Straight Connector 320">
          <a:extLst>
            <a:ext uri="{FF2B5EF4-FFF2-40B4-BE49-F238E27FC236}">
              <a16:creationId xmlns:a16="http://schemas.microsoft.com/office/drawing/2014/main" id="{00000000-0008-0000-0B00-000041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22" name="Straight Connector 321">
          <a:extLst>
            <a:ext uri="{FF2B5EF4-FFF2-40B4-BE49-F238E27FC236}">
              <a16:creationId xmlns:a16="http://schemas.microsoft.com/office/drawing/2014/main" id="{00000000-0008-0000-0B00-000042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23" name="Straight Connector 322">
          <a:extLst>
            <a:ext uri="{FF2B5EF4-FFF2-40B4-BE49-F238E27FC236}">
              <a16:creationId xmlns:a16="http://schemas.microsoft.com/office/drawing/2014/main" id="{00000000-0008-0000-0B00-000043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24" name="Straight Connector 323">
          <a:extLst>
            <a:ext uri="{FF2B5EF4-FFF2-40B4-BE49-F238E27FC236}">
              <a16:creationId xmlns:a16="http://schemas.microsoft.com/office/drawing/2014/main" id="{00000000-0008-0000-0B00-000044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25" name="Straight Connector 324">
          <a:extLst>
            <a:ext uri="{FF2B5EF4-FFF2-40B4-BE49-F238E27FC236}">
              <a16:creationId xmlns:a16="http://schemas.microsoft.com/office/drawing/2014/main" id="{00000000-0008-0000-0B00-000045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26" name="Straight Connector 325">
          <a:extLst>
            <a:ext uri="{FF2B5EF4-FFF2-40B4-BE49-F238E27FC236}">
              <a16:creationId xmlns:a16="http://schemas.microsoft.com/office/drawing/2014/main" id="{00000000-0008-0000-0B00-000046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27" name="Straight Connector 326">
          <a:extLst>
            <a:ext uri="{FF2B5EF4-FFF2-40B4-BE49-F238E27FC236}">
              <a16:creationId xmlns:a16="http://schemas.microsoft.com/office/drawing/2014/main" id="{00000000-0008-0000-0B00-000047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28" name="Straight Connector 327">
          <a:extLst>
            <a:ext uri="{FF2B5EF4-FFF2-40B4-BE49-F238E27FC236}">
              <a16:creationId xmlns:a16="http://schemas.microsoft.com/office/drawing/2014/main" id="{00000000-0008-0000-0B00-000048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29" name="Straight Connector 328">
          <a:extLst>
            <a:ext uri="{FF2B5EF4-FFF2-40B4-BE49-F238E27FC236}">
              <a16:creationId xmlns:a16="http://schemas.microsoft.com/office/drawing/2014/main" id="{00000000-0008-0000-0B00-000049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30" name="Straight Connector 329">
          <a:extLst>
            <a:ext uri="{FF2B5EF4-FFF2-40B4-BE49-F238E27FC236}">
              <a16:creationId xmlns:a16="http://schemas.microsoft.com/office/drawing/2014/main" id="{00000000-0008-0000-0B00-00004A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31" name="Straight Connector 330">
          <a:extLst>
            <a:ext uri="{FF2B5EF4-FFF2-40B4-BE49-F238E27FC236}">
              <a16:creationId xmlns:a16="http://schemas.microsoft.com/office/drawing/2014/main" id="{00000000-0008-0000-0B00-00004B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32" name="Straight Connector 331">
          <a:extLst>
            <a:ext uri="{FF2B5EF4-FFF2-40B4-BE49-F238E27FC236}">
              <a16:creationId xmlns:a16="http://schemas.microsoft.com/office/drawing/2014/main" id="{00000000-0008-0000-0B00-00004C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33" name="Straight Connector 332">
          <a:extLst>
            <a:ext uri="{FF2B5EF4-FFF2-40B4-BE49-F238E27FC236}">
              <a16:creationId xmlns:a16="http://schemas.microsoft.com/office/drawing/2014/main" id="{00000000-0008-0000-0B00-00004D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4" name="Straight Connector 333">
          <a:extLst>
            <a:ext uri="{FF2B5EF4-FFF2-40B4-BE49-F238E27FC236}">
              <a16:creationId xmlns:a16="http://schemas.microsoft.com/office/drawing/2014/main" id="{00000000-0008-0000-0B00-00004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5" name="Straight Connector 334">
          <a:extLst>
            <a:ext uri="{FF2B5EF4-FFF2-40B4-BE49-F238E27FC236}">
              <a16:creationId xmlns:a16="http://schemas.microsoft.com/office/drawing/2014/main" id="{00000000-0008-0000-0B00-00004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36" name="Straight Connector 335">
          <a:extLst>
            <a:ext uri="{FF2B5EF4-FFF2-40B4-BE49-F238E27FC236}">
              <a16:creationId xmlns:a16="http://schemas.microsoft.com/office/drawing/2014/main" id="{00000000-0008-0000-0B00-00005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7" name="Straight Connector 336">
          <a:extLst>
            <a:ext uri="{FF2B5EF4-FFF2-40B4-BE49-F238E27FC236}">
              <a16:creationId xmlns:a16="http://schemas.microsoft.com/office/drawing/2014/main" id="{00000000-0008-0000-0B00-00005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38" name="Straight Connector 337">
          <a:extLst>
            <a:ext uri="{FF2B5EF4-FFF2-40B4-BE49-F238E27FC236}">
              <a16:creationId xmlns:a16="http://schemas.microsoft.com/office/drawing/2014/main" id="{00000000-0008-0000-0B00-000052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9" name="Straight Connector 338">
          <a:extLst>
            <a:ext uri="{FF2B5EF4-FFF2-40B4-BE49-F238E27FC236}">
              <a16:creationId xmlns:a16="http://schemas.microsoft.com/office/drawing/2014/main" id="{00000000-0008-0000-0B00-000053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40" name="Straight Connector 339">
          <a:extLst>
            <a:ext uri="{FF2B5EF4-FFF2-40B4-BE49-F238E27FC236}">
              <a16:creationId xmlns:a16="http://schemas.microsoft.com/office/drawing/2014/main" id="{00000000-0008-0000-0B00-000054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1" name="Straight Connector 340">
          <a:extLst>
            <a:ext uri="{FF2B5EF4-FFF2-40B4-BE49-F238E27FC236}">
              <a16:creationId xmlns:a16="http://schemas.microsoft.com/office/drawing/2014/main" id="{00000000-0008-0000-0B00-000055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2" name="Straight Connector 341">
          <a:extLst>
            <a:ext uri="{FF2B5EF4-FFF2-40B4-BE49-F238E27FC236}">
              <a16:creationId xmlns:a16="http://schemas.microsoft.com/office/drawing/2014/main" id="{00000000-0008-0000-0B00-000056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3" name="Straight Connector 342">
          <a:extLst>
            <a:ext uri="{FF2B5EF4-FFF2-40B4-BE49-F238E27FC236}">
              <a16:creationId xmlns:a16="http://schemas.microsoft.com/office/drawing/2014/main" id="{00000000-0008-0000-0B00-000057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44" name="Straight Connector 343">
          <a:extLst>
            <a:ext uri="{FF2B5EF4-FFF2-40B4-BE49-F238E27FC236}">
              <a16:creationId xmlns:a16="http://schemas.microsoft.com/office/drawing/2014/main" id="{00000000-0008-0000-0B00-000058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5" name="Straight Connector 344">
          <a:extLst>
            <a:ext uri="{FF2B5EF4-FFF2-40B4-BE49-F238E27FC236}">
              <a16:creationId xmlns:a16="http://schemas.microsoft.com/office/drawing/2014/main" id="{00000000-0008-0000-0B00-000059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6" name="Straight Connector 345">
          <a:extLst>
            <a:ext uri="{FF2B5EF4-FFF2-40B4-BE49-F238E27FC236}">
              <a16:creationId xmlns:a16="http://schemas.microsoft.com/office/drawing/2014/main" id="{00000000-0008-0000-0B00-00005A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47" name="Straight Connector 346">
          <a:extLst>
            <a:ext uri="{FF2B5EF4-FFF2-40B4-BE49-F238E27FC236}">
              <a16:creationId xmlns:a16="http://schemas.microsoft.com/office/drawing/2014/main" id="{00000000-0008-0000-0B00-00005B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48" name="Straight Connector 347">
          <a:extLst>
            <a:ext uri="{FF2B5EF4-FFF2-40B4-BE49-F238E27FC236}">
              <a16:creationId xmlns:a16="http://schemas.microsoft.com/office/drawing/2014/main" id="{00000000-0008-0000-0B00-00005C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49" name="Straight Connector 348">
          <a:extLst>
            <a:ext uri="{FF2B5EF4-FFF2-40B4-BE49-F238E27FC236}">
              <a16:creationId xmlns:a16="http://schemas.microsoft.com/office/drawing/2014/main" id="{00000000-0008-0000-0B00-00005D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50" name="Straight Connector 349">
          <a:extLst>
            <a:ext uri="{FF2B5EF4-FFF2-40B4-BE49-F238E27FC236}">
              <a16:creationId xmlns:a16="http://schemas.microsoft.com/office/drawing/2014/main" id="{00000000-0008-0000-0B00-00005E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51" name="Straight Connector 350">
          <a:extLst>
            <a:ext uri="{FF2B5EF4-FFF2-40B4-BE49-F238E27FC236}">
              <a16:creationId xmlns:a16="http://schemas.microsoft.com/office/drawing/2014/main" id="{00000000-0008-0000-0B00-00005F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52" name="Straight Connector 351">
          <a:extLst>
            <a:ext uri="{FF2B5EF4-FFF2-40B4-BE49-F238E27FC236}">
              <a16:creationId xmlns:a16="http://schemas.microsoft.com/office/drawing/2014/main" id="{00000000-0008-0000-0B00-000060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53" name="Straight Connector 352">
          <a:extLst>
            <a:ext uri="{FF2B5EF4-FFF2-40B4-BE49-F238E27FC236}">
              <a16:creationId xmlns:a16="http://schemas.microsoft.com/office/drawing/2014/main" id="{00000000-0008-0000-0B00-000061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54" name="Straight Connector 353">
          <a:extLst>
            <a:ext uri="{FF2B5EF4-FFF2-40B4-BE49-F238E27FC236}">
              <a16:creationId xmlns:a16="http://schemas.microsoft.com/office/drawing/2014/main" id="{00000000-0008-0000-0B00-000062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55" name="Straight Connector 354">
          <a:extLst>
            <a:ext uri="{FF2B5EF4-FFF2-40B4-BE49-F238E27FC236}">
              <a16:creationId xmlns:a16="http://schemas.microsoft.com/office/drawing/2014/main" id="{00000000-0008-0000-0B00-000063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56" name="Straight Connector 355">
          <a:extLst>
            <a:ext uri="{FF2B5EF4-FFF2-40B4-BE49-F238E27FC236}">
              <a16:creationId xmlns:a16="http://schemas.microsoft.com/office/drawing/2014/main" id="{00000000-0008-0000-0B00-000064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57" name="Straight Connector 356">
          <a:extLst>
            <a:ext uri="{FF2B5EF4-FFF2-40B4-BE49-F238E27FC236}">
              <a16:creationId xmlns:a16="http://schemas.microsoft.com/office/drawing/2014/main" id="{00000000-0008-0000-0B00-000065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58" name="Straight Connector 357">
          <a:extLst>
            <a:ext uri="{FF2B5EF4-FFF2-40B4-BE49-F238E27FC236}">
              <a16:creationId xmlns:a16="http://schemas.microsoft.com/office/drawing/2014/main" id="{00000000-0008-0000-0B00-000066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59" name="Straight Connector 358">
          <a:extLst>
            <a:ext uri="{FF2B5EF4-FFF2-40B4-BE49-F238E27FC236}">
              <a16:creationId xmlns:a16="http://schemas.microsoft.com/office/drawing/2014/main" id="{00000000-0008-0000-0B00-000067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60" name="Straight Connector 359">
          <a:extLst>
            <a:ext uri="{FF2B5EF4-FFF2-40B4-BE49-F238E27FC236}">
              <a16:creationId xmlns:a16="http://schemas.microsoft.com/office/drawing/2014/main" id="{00000000-0008-0000-0B00-000068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61" name="Straight Connector 360">
          <a:extLst>
            <a:ext uri="{FF2B5EF4-FFF2-40B4-BE49-F238E27FC236}">
              <a16:creationId xmlns:a16="http://schemas.microsoft.com/office/drawing/2014/main" id="{00000000-0008-0000-0B00-000069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2" name="Straight Connector 361">
          <a:extLst>
            <a:ext uri="{FF2B5EF4-FFF2-40B4-BE49-F238E27FC236}">
              <a16:creationId xmlns:a16="http://schemas.microsoft.com/office/drawing/2014/main" id="{00000000-0008-0000-0B00-00006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3" name="Straight Connector 362">
          <a:extLst>
            <a:ext uri="{FF2B5EF4-FFF2-40B4-BE49-F238E27FC236}">
              <a16:creationId xmlns:a16="http://schemas.microsoft.com/office/drawing/2014/main" id="{00000000-0008-0000-0B00-00006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4" name="Straight Connector 363">
          <a:extLst>
            <a:ext uri="{FF2B5EF4-FFF2-40B4-BE49-F238E27FC236}">
              <a16:creationId xmlns:a16="http://schemas.microsoft.com/office/drawing/2014/main" id="{00000000-0008-0000-0B00-00006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5" name="Straight Connector 364">
          <a:extLst>
            <a:ext uri="{FF2B5EF4-FFF2-40B4-BE49-F238E27FC236}">
              <a16:creationId xmlns:a16="http://schemas.microsoft.com/office/drawing/2014/main" id="{00000000-0008-0000-0B00-00006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66" name="Straight Connector 365">
          <a:extLst>
            <a:ext uri="{FF2B5EF4-FFF2-40B4-BE49-F238E27FC236}">
              <a16:creationId xmlns:a16="http://schemas.microsoft.com/office/drawing/2014/main" id="{00000000-0008-0000-0B00-00006E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7" name="Straight Connector 366">
          <a:extLst>
            <a:ext uri="{FF2B5EF4-FFF2-40B4-BE49-F238E27FC236}">
              <a16:creationId xmlns:a16="http://schemas.microsoft.com/office/drawing/2014/main" id="{00000000-0008-0000-0B00-00006F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8" name="Straight Connector 367">
          <a:extLst>
            <a:ext uri="{FF2B5EF4-FFF2-40B4-BE49-F238E27FC236}">
              <a16:creationId xmlns:a16="http://schemas.microsoft.com/office/drawing/2014/main" id="{00000000-0008-0000-0B00-000070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9" name="Straight Connector 368">
          <a:extLst>
            <a:ext uri="{FF2B5EF4-FFF2-40B4-BE49-F238E27FC236}">
              <a16:creationId xmlns:a16="http://schemas.microsoft.com/office/drawing/2014/main" id="{00000000-0008-0000-0B00-000071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0" name="Straight Connector 369">
          <a:extLst>
            <a:ext uri="{FF2B5EF4-FFF2-40B4-BE49-F238E27FC236}">
              <a16:creationId xmlns:a16="http://schemas.microsoft.com/office/drawing/2014/main" id="{00000000-0008-0000-0B00-000072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71" name="Straight Connector 370">
          <a:extLst>
            <a:ext uri="{FF2B5EF4-FFF2-40B4-BE49-F238E27FC236}">
              <a16:creationId xmlns:a16="http://schemas.microsoft.com/office/drawing/2014/main" id="{00000000-0008-0000-0B00-000073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72" name="Straight Connector 371">
          <a:extLst>
            <a:ext uri="{FF2B5EF4-FFF2-40B4-BE49-F238E27FC236}">
              <a16:creationId xmlns:a16="http://schemas.microsoft.com/office/drawing/2014/main" id="{00000000-0008-0000-0B00-000074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73" name="Straight Connector 372">
          <a:extLst>
            <a:ext uri="{FF2B5EF4-FFF2-40B4-BE49-F238E27FC236}">
              <a16:creationId xmlns:a16="http://schemas.microsoft.com/office/drawing/2014/main" id="{00000000-0008-0000-0B00-000075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4" name="Straight Connector 373">
          <a:extLst>
            <a:ext uri="{FF2B5EF4-FFF2-40B4-BE49-F238E27FC236}">
              <a16:creationId xmlns:a16="http://schemas.microsoft.com/office/drawing/2014/main" id="{00000000-0008-0000-0B00-000076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75" name="Straight Connector 374">
          <a:extLst>
            <a:ext uri="{FF2B5EF4-FFF2-40B4-BE49-F238E27FC236}">
              <a16:creationId xmlns:a16="http://schemas.microsoft.com/office/drawing/2014/main" id="{00000000-0008-0000-0B00-000077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76" name="Straight Connector 375">
          <a:extLst>
            <a:ext uri="{FF2B5EF4-FFF2-40B4-BE49-F238E27FC236}">
              <a16:creationId xmlns:a16="http://schemas.microsoft.com/office/drawing/2014/main" id="{00000000-0008-0000-0B00-000078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77" name="Straight Connector 376">
          <a:extLst>
            <a:ext uri="{FF2B5EF4-FFF2-40B4-BE49-F238E27FC236}">
              <a16:creationId xmlns:a16="http://schemas.microsoft.com/office/drawing/2014/main" id="{00000000-0008-0000-0B00-000079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78" name="Straight Connector 377">
          <a:extLst>
            <a:ext uri="{FF2B5EF4-FFF2-40B4-BE49-F238E27FC236}">
              <a16:creationId xmlns:a16="http://schemas.microsoft.com/office/drawing/2014/main" id="{00000000-0008-0000-0B00-00007A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79" name="Straight Connector 378">
          <a:extLst>
            <a:ext uri="{FF2B5EF4-FFF2-40B4-BE49-F238E27FC236}">
              <a16:creationId xmlns:a16="http://schemas.microsoft.com/office/drawing/2014/main" id="{00000000-0008-0000-0B00-00007B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80" name="Straight Connector 379">
          <a:extLst>
            <a:ext uri="{FF2B5EF4-FFF2-40B4-BE49-F238E27FC236}">
              <a16:creationId xmlns:a16="http://schemas.microsoft.com/office/drawing/2014/main" id="{00000000-0008-0000-0B00-00007C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81" name="Straight Connector 380">
          <a:extLst>
            <a:ext uri="{FF2B5EF4-FFF2-40B4-BE49-F238E27FC236}">
              <a16:creationId xmlns:a16="http://schemas.microsoft.com/office/drawing/2014/main" id="{00000000-0008-0000-0B00-00007D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82" name="Straight Connector 381">
          <a:extLst>
            <a:ext uri="{FF2B5EF4-FFF2-40B4-BE49-F238E27FC236}">
              <a16:creationId xmlns:a16="http://schemas.microsoft.com/office/drawing/2014/main" id="{00000000-0008-0000-0B00-00007E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83" name="Straight Connector 382">
          <a:extLst>
            <a:ext uri="{FF2B5EF4-FFF2-40B4-BE49-F238E27FC236}">
              <a16:creationId xmlns:a16="http://schemas.microsoft.com/office/drawing/2014/main" id="{00000000-0008-0000-0B00-00007F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84" name="Straight Connector 383">
          <a:extLst>
            <a:ext uri="{FF2B5EF4-FFF2-40B4-BE49-F238E27FC236}">
              <a16:creationId xmlns:a16="http://schemas.microsoft.com/office/drawing/2014/main" id="{00000000-0008-0000-0B00-000080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85" name="Straight Connector 384">
          <a:extLst>
            <a:ext uri="{FF2B5EF4-FFF2-40B4-BE49-F238E27FC236}">
              <a16:creationId xmlns:a16="http://schemas.microsoft.com/office/drawing/2014/main" id="{00000000-0008-0000-0B00-000081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86" name="Straight Connector 385">
          <a:extLst>
            <a:ext uri="{FF2B5EF4-FFF2-40B4-BE49-F238E27FC236}">
              <a16:creationId xmlns:a16="http://schemas.microsoft.com/office/drawing/2014/main" id="{00000000-0008-0000-0B00-000082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87" name="Straight Connector 386">
          <a:extLst>
            <a:ext uri="{FF2B5EF4-FFF2-40B4-BE49-F238E27FC236}">
              <a16:creationId xmlns:a16="http://schemas.microsoft.com/office/drawing/2014/main" id="{00000000-0008-0000-0B00-000083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88" name="Straight Connector 387">
          <a:extLst>
            <a:ext uri="{FF2B5EF4-FFF2-40B4-BE49-F238E27FC236}">
              <a16:creationId xmlns:a16="http://schemas.microsoft.com/office/drawing/2014/main" id="{00000000-0008-0000-0B00-000084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89" name="Straight Connector 388">
          <a:extLst>
            <a:ext uri="{FF2B5EF4-FFF2-40B4-BE49-F238E27FC236}">
              <a16:creationId xmlns:a16="http://schemas.microsoft.com/office/drawing/2014/main" id="{00000000-0008-0000-0B00-000085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0" name="Straight Connector 389">
          <a:extLst>
            <a:ext uri="{FF2B5EF4-FFF2-40B4-BE49-F238E27FC236}">
              <a16:creationId xmlns:a16="http://schemas.microsoft.com/office/drawing/2014/main" id="{00000000-0008-0000-0B00-00008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1" name="Straight Connector 390">
          <a:extLst>
            <a:ext uri="{FF2B5EF4-FFF2-40B4-BE49-F238E27FC236}">
              <a16:creationId xmlns:a16="http://schemas.microsoft.com/office/drawing/2014/main" id="{00000000-0008-0000-0B00-00008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2" name="Straight Connector 391">
          <a:extLst>
            <a:ext uri="{FF2B5EF4-FFF2-40B4-BE49-F238E27FC236}">
              <a16:creationId xmlns:a16="http://schemas.microsoft.com/office/drawing/2014/main" id="{00000000-0008-0000-0B00-00008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3" name="Straight Connector 392">
          <a:extLst>
            <a:ext uri="{FF2B5EF4-FFF2-40B4-BE49-F238E27FC236}">
              <a16:creationId xmlns:a16="http://schemas.microsoft.com/office/drawing/2014/main" id="{00000000-0008-0000-0B00-00008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94" name="Straight Connector 393">
          <a:extLst>
            <a:ext uri="{FF2B5EF4-FFF2-40B4-BE49-F238E27FC236}">
              <a16:creationId xmlns:a16="http://schemas.microsoft.com/office/drawing/2014/main" id="{00000000-0008-0000-0B00-00008A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5" name="Straight Connector 394">
          <a:extLst>
            <a:ext uri="{FF2B5EF4-FFF2-40B4-BE49-F238E27FC236}">
              <a16:creationId xmlns:a16="http://schemas.microsoft.com/office/drawing/2014/main" id="{00000000-0008-0000-0B00-00008B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6" name="Straight Connector 395">
          <a:extLst>
            <a:ext uri="{FF2B5EF4-FFF2-40B4-BE49-F238E27FC236}">
              <a16:creationId xmlns:a16="http://schemas.microsoft.com/office/drawing/2014/main" id="{00000000-0008-0000-0B00-00008C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7" name="Straight Connector 396">
          <a:extLst>
            <a:ext uri="{FF2B5EF4-FFF2-40B4-BE49-F238E27FC236}">
              <a16:creationId xmlns:a16="http://schemas.microsoft.com/office/drawing/2014/main" id="{00000000-0008-0000-0B00-00008D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8" name="Straight Connector 397">
          <a:extLst>
            <a:ext uri="{FF2B5EF4-FFF2-40B4-BE49-F238E27FC236}">
              <a16:creationId xmlns:a16="http://schemas.microsoft.com/office/drawing/2014/main" id="{00000000-0008-0000-0B00-00008E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9" name="Straight Connector 398">
          <a:extLst>
            <a:ext uri="{FF2B5EF4-FFF2-40B4-BE49-F238E27FC236}">
              <a16:creationId xmlns:a16="http://schemas.microsoft.com/office/drawing/2014/main" id="{00000000-0008-0000-0B00-00008F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00" name="Straight Connector 399">
          <a:extLst>
            <a:ext uri="{FF2B5EF4-FFF2-40B4-BE49-F238E27FC236}">
              <a16:creationId xmlns:a16="http://schemas.microsoft.com/office/drawing/2014/main" id="{00000000-0008-0000-0B00-000090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1" name="Straight Connector 400">
          <a:extLst>
            <a:ext uri="{FF2B5EF4-FFF2-40B4-BE49-F238E27FC236}">
              <a16:creationId xmlns:a16="http://schemas.microsoft.com/office/drawing/2014/main" id="{00000000-0008-0000-0B00-000091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02" name="Straight Connector 401">
          <a:extLst>
            <a:ext uri="{FF2B5EF4-FFF2-40B4-BE49-F238E27FC236}">
              <a16:creationId xmlns:a16="http://schemas.microsoft.com/office/drawing/2014/main" id="{00000000-0008-0000-0B00-000092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03" name="Straight Connector 402">
          <a:extLst>
            <a:ext uri="{FF2B5EF4-FFF2-40B4-BE49-F238E27FC236}">
              <a16:creationId xmlns:a16="http://schemas.microsoft.com/office/drawing/2014/main" id="{00000000-0008-0000-0B00-000093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04" name="Straight Connector 403">
          <a:extLst>
            <a:ext uri="{FF2B5EF4-FFF2-40B4-BE49-F238E27FC236}">
              <a16:creationId xmlns:a16="http://schemas.microsoft.com/office/drawing/2014/main" id="{00000000-0008-0000-0B00-000094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05" name="Straight Connector 404">
          <a:extLst>
            <a:ext uri="{FF2B5EF4-FFF2-40B4-BE49-F238E27FC236}">
              <a16:creationId xmlns:a16="http://schemas.microsoft.com/office/drawing/2014/main" id="{00000000-0008-0000-0B00-000095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06" name="Straight Connector 405">
          <a:extLst>
            <a:ext uri="{FF2B5EF4-FFF2-40B4-BE49-F238E27FC236}">
              <a16:creationId xmlns:a16="http://schemas.microsoft.com/office/drawing/2014/main" id="{00000000-0008-0000-0B00-000096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07" name="Straight Connector 406">
          <a:extLst>
            <a:ext uri="{FF2B5EF4-FFF2-40B4-BE49-F238E27FC236}">
              <a16:creationId xmlns:a16="http://schemas.microsoft.com/office/drawing/2014/main" id="{00000000-0008-0000-0B00-000097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08" name="Straight Connector 407">
          <a:extLst>
            <a:ext uri="{FF2B5EF4-FFF2-40B4-BE49-F238E27FC236}">
              <a16:creationId xmlns:a16="http://schemas.microsoft.com/office/drawing/2014/main" id="{00000000-0008-0000-0B00-000098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09" name="Straight Connector 408">
          <a:extLst>
            <a:ext uri="{FF2B5EF4-FFF2-40B4-BE49-F238E27FC236}">
              <a16:creationId xmlns:a16="http://schemas.microsoft.com/office/drawing/2014/main" id="{00000000-0008-0000-0B00-000099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10" name="Straight Connector 409">
          <a:extLst>
            <a:ext uri="{FF2B5EF4-FFF2-40B4-BE49-F238E27FC236}">
              <a16:creationId xmlns:a16="http://schemas.microsoft.com/office/drawing/2014/main" id="{00000000-0008-0000-0B00-00009A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411" name="Straight Connector 410">
          <a:extLst>
            <a:ext uri="{FF2B5EF4-FFF2-40B4-BE49-F238E27FC236}">
              <a16:creationId xmlns:a16="http://schemas.microsoft.com/office/drawing/2014/main" id="{00000000-0008-0000-0B00-00009B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412" name="Straight Connector 411">
          <a:extLst>
            <a:ext uri="{FF2B5EF4-FFF2-40B4-BE49-F238E27FC236}">
              <a16:creationId xmlns:a16="http://schemas.microsoft.com/office/drawing/2014/main" id="{00000000-0008-0000-0B00-00009C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413" name="Straight Connector 412">
          <a:extLst>
            <a:ext uri="{FF2B5EF4-FFF2-40B4-BE49-F238E27FC236}">
              <a16:creationId xmlns:a16="http://schemas.microsoft.com/office/drawing/2014/main" id="{00000000-0008-0000-0B00-00009D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414" name="Straight Connector 413">
          <a:extLst>
            <a:ext uri="{FF2B5EF4-FFF2-40B4-BE49-F238E27FC236}">
              <a16:creationId xmlns:a16="http://schemas.microsoft.com/office/drawing/2014/main" id="{00000000-0008-0000-0B00-00009E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415" name="Straight Connector 414">
          <a:extLst>
            <a:ext uri="{FF2B5EF4-FFF2-40B4-BE49-F238E27FC236}">
              <a16:creationId xmlns:a16="http://schemas.microsoft.com/office/drawing/2014/main" id="{00000000-0008-0000-0B00-00009F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416" name="Straight Connector 415">
          <a:extLst>
            <a:ext uri="{FF2B5EF4-FFF2-40B4-BE49-F238E27FC236}">
              <a16:creationId xmlns:a16="http://schemas.microsoft.com/office/drawing/2014/main" id="{00000000-0008-0000-0B00-0000A0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417" name="Straight Connector 416">
          <a:extLst>
            <a:ext uri="{FF2B5EF4-FFF2-40B4-BE49-F238E27FC236}">
              <a16:creationId xmlns:a16="http://schemas.microsoft.com/office/drawing/2014/main" id="{00000000-0008-0000-0B00-0000A1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18" name="Straight Connector 417">
          <a:extLst>
            <a:ext uri="{FF2B5EF4-FFF2-40B4-BE49-F238E27FC236}">
              <a16:creationId xmlns:a16="http://schemas.microsoft.com/office/drawing/2014/main" id="{00000000-0008-0000-0B00-0000A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19" name="Straight Connector 418">
          <a:extLst>
            <a:ext uri="{FF2B5EF4-FFF2-40B4-BE49-F238E27FC236}">
              <a16:creationId xmlns:a16="http://schemas.microsoft.com/office/drawing/2014/main" id="{00000000-0008-0000-0B00-0000A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0" name="Straight Connector 419">
          <a:extLst>
            <a:ext uri="{FF2B5EF4-FFF2-40B4-BE49-F238E27FC236}">
              <a16:creationId xmlns:a16="http://schemas.microsoft.com/office/drawing/2014/main" id="{00000000-0008-0000-0B00-0000A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1" name="Straight Connector 420">
          <a:extLst>
            <a:ext uri="{FF2B5EF4-FFF2-40B4-BE49-F238E27FC236}">
              <a16:creationId xmlns:a16="http://schemas.microsoft.com/office/drawing/2014/main" id="{00000000-0008-0000-0B00-0000A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422" name="Straight Connector 421">
          <a:extLst>
            <a:ext uri="{FF2B5EF4-FFF2-40B4-BE49-F238E27FC236}">
              <a16:creationId xmlns:a16="http://schemas.microsoft.com/office/drawing/2014/main" id="{00000000-0008-0000-0B00-0000A6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3" name="Straight Connector 422">
          <a:extLst>
            <a:ext uri="{FF2B5EF4-FFF2-40B4-BE49-F238E27FC236}">
              <a16:creationId xmlns:a16="http://schemas.microsoft.com/office/drawing/2014/main" id="{00000000-0008-0000-0B00-0000A7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4" name="Straight Connector 423">
          <a:extLst>
            <a:ext uri="{FF2B5EF4-FFF2-40B4-BE49-F238E27FC236}">
              <a16:creationId xmlns:a16="http://schemas.microsoft.com/office/drawing/2014/main" id="{00000000-0008-0000-0B00-0000A8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5" name="Straight Connector 424">
          <a:extLst>
            <a:ext uri="{FF2B5EF4-FFF2-40B4-BE49-F238E27FC236}">
              <a16:creationId xmlns:a16="http://schemas.microsoft.com/office/drawing/2014/main" id="{00000000-0008-0000-0B00-0000A9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6" name="Straight Connector 425">
          <a:extLst>
            <a:ext uri="{FF2B5EF4-FFF2-40B4-BE49-F238E27FC236}">
              <a16:creationId xmlns:a16="http://schemas.microsoft.com/office/drawing/2014/main" id="{00000000-0008-0000-0B00-0000AA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7" name="Straight Connector 426">
          <a:extLst>
            <a:ext uri="{FF2B5EF4-FFF2-40B4-BE49-F238E27FC236}">
              <a16:creationId xmlns:a16="http://schemas.microsoft.com/office/drawing/2014/main" id="{00000000-0008-0000-0B00-0000AB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8" name="Straight Connector 427">
          <a:extLst>
            <a:ext uri="{FF2B5EF4-FFF2-40B4-BE49-F238E27FC236}">
              <a16:creationId xmlns:a16="http://schemas.microsoft.com/office/drawing/2014/main" id="{00000000-0008-0000-0B00-0000AC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9" name="Straight Connector 428">
          <a:extLst>
            <a:ext uri="{FF2B5EF4-FFF2-40B4-BE49-F238E27FC236}">
              <a16:creationId xmlns:a16="http://schemas.microsoft.com/office/drawing/2014/main" id="{00000000-0008-0000-0B00-0000AD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30" name="Straight Connector 429">
          <a:extLst>
            <a:ext uri="{FF2B5EF4-FFF2-40B4-BE49-F238E27FC236}">
              <a16:creationId xmlns:a16="http://schemas.microsoft.com/office/drawing/2014/main" id="{00000000-0008-0000-0B00-0000AE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31" name="Straight Connector 430">
          <a:extLst>
            <a:ext uri="{FF2B5EF4-FFF2-40B4-BE49-F238E27FC236}">
              <a16:creationId xmlns:a16="http://schemas.microsoft.com/office/drawing/2014/main" id="{00000000-0008-0000-0B00-0000AF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32" name="Straight Connector 431">
          <a:extLst>
            <a:ext uri="{FF2B5EF4-FFF2-40B4-BE49-F238E27FC236}">
              <a16:creationId xmlns:a16="http://schemas.microsoft.com/office/drawing/2014/main" id="{00000000-0008-0000-0B00-0000B0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33" name="Straight Connector 432">
          <a:extLst>
            <a:ext uri="{FF2B5EF4-FFF2-40B4-BE49-F238E27FC236}">
              <a16:creationId xmlns:a16="http://schemas.microsoft.com/office/drawing/2014/main" id="{00000000-0008-0000-0B00-0000B1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34" name="Straight Connector 433">
          <a:extLst>
            <a:ext uri="{FF2B5EF4-FFF2-40B4-BE49-F238E27FC236}">
              <a16:creationId xmlns:a16="http://schemas.microsoft.com/office/drawing/2014/main" id="{00000000-0008-0000-0B00-0000B2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Minev/Downloads/&#1058;&#1052;2%20&#1059;13%20&#1046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RTICIPANTS"/>
      <sheetName val="GROUPS"/>
      <sheetName val="Baza"/>
      <sheetName val="Example G3"/>
      <sheetName val=" I"/>
      <sheetName val=" II"/>
      <sheetName val=" III"/>
      <sheetName val="IV"/>
      <sheetName val="V"/>
      <sheetName val="VI"/>
      <sheetName val="VII"/>
      <sheetName val="VIII"/>
      <sheetName val="IX"/>
      <sheetName val="X"/>
      <sheetName val="XI"/>
      <sheetName val="XII"/>
      <sheetName val="XIII"/>
      <sheetName val="XIV"/>
      <sheetName val="XV"/>
      <sheetName val="XVI"/>
      <sheetName val="KO6(3 G)"/>
      <sheetName val="KO8(4 G)"/>
      <sheetName val="KO12(6 G)"/>
      <sheetName val="KO16(8 G)"/>
      <sheetName val="KO 20(10 G)"/>
      <sheetName val="KO 24(12 G)"/>
      <sheetName val="KO 32(16 G)"/>
      <sheetName val="KO 48(24 G)"/>
    </sheetNames>
    <sheetDataSet>
      <sheetData sheetId="0" refreshError="1"/>
      <sheetData sheetId="1" refreshError="1"/>
      <sheetData sheetId="2" refreshError="1">
        <row r="1">
          <cell r="A1" t="str">
            <v>ID</v>
          </cell>
          <cell r="B1" t="str">
            <v>Натпреварувач</v>
          </cell>
          <cell r="C1" t="str">
            <v>Екипа</v>
          </cell>
        </row>
        <row r="2">
          <cell r="A2">
            <v>1</v>
          </cell>
          <cell r="B2" t="str">
            <v xml:space="preserve">Рубинчо Ристески </v>
          </cell>
          <cell r="C2" t="str">
            <v>Прилеп</v>
          </cell>
        </row>
        <row r="3">
          <cell r="A3">
            <v>2</v>
          </cell>
          <cell r="B3" t="str">
            <v xml:space="preserve">Христијан Јовановски </v>
          </cell>
          <cell r="C3" t="str">
            <v>Пелагонија</v>
          </cell>
        </row>
        <row r="4">
          <cell r="A4">
            <v>3</v>
          </cell>
          <cell r="B4" t="str">
            <v>Алeксандар Марковиќ</v>
          </cell>
          <cell r="C4" t="str">
            <v>Вардар</v>
          </cell>
        </row>
        <row r="5">
          <cell r="A5">
            <v>4</v>
          </cell>
          <cell r="B5" t="str">
            <v xml:space="preserve">Раиф Рустемовски </v>
          </cell>
          <cell r="C5" t="str">
            <v>Младост 96</v>
          </cell>
        </row>
        <row r="6">
          <cell r="A6">
            <v>5</v>
          </cell>
          <cell r="B6" t="str">
            <v xml:space="preserve">Теодор Кировски </v>
          </cell>
          <cell r="C6" t="str">
            <v xml:space="preserve">10 60 Ѓорче Петров </v>
          </cell>
        </row>
        <row r="7">
          <cell r="A7">
            <v>6</v>
          </cell>
          <cell r="B7" t="str">
            <v>Живко Апостолоски</v>
          </cell>
          <cell r="C7" t="str">
            <v>Вардар</v>
          </cell>
        </row>
        <row r="8">
          <cell r="A8">
            <v>7</v>
          </cell>
          <cell r="B8" t="str">
            <v>Филе Матевски</v>
          </cell>
          <cell r="C8" t="str">
            <v>Вардар</v>
          </cell>
        </row>
        <row r="9">
          <cell r="A9">
            <v>8</v>
          </cell>
          <cell r="B9" t="str">
            <v>Маријан Павиќ</v>
          </cell>
          <cell r="C9" t="str">
            <v>Струга</v>
          </cell>
        </row>
        <row r="10">
          <cell r="A10">
            <v>9</v>
          </cell>
          <cell r="B10" t="str">
            <v>Ненад Бошев</v>
          </cell>
          <cell r="C10" t="str">
            <v>Вардар</v>
          </cell>
        </row>
        <row r="11">
          <cell r="A11">
            <v>10</v>
          </cell>
          <cell r="B11" t="str">
            <v>Кристијан Станојковски</v>
          </cell>
          <cell r="C11" t="str">
            <v>Крива Паланка</v>
          </cell>
        </row>
        <row r="12">
          <cell r="A12">
            <v>11</v>
          </cell>
          <cell r="B12" t="str">
            <v>Александар Рикалоски</v>
          </cell>
          <cell r="C12" t="str">
            <v>Младост 96</v>
          </cell>
        </row>
        <row r="13">
          <cell r="A13">
            <v>12</v>
          </cell>
          <cell r="B13" t="str">
            <v>Петар Костовски</v>
          </cell>
          <cell r="C13" t="str">
            <v>Младост 96</v>
          </cell>
        </row>
        <row r="14">
          <cell r="A14">
            <v>13</v>
          </cell>
          <cell r="B14" t="str">
            <v>Андреј Лашкоски</v>
          </cell>
          <cell r="C14" t="str">
            <v>Младост 96</v>
          </cell>
        </row>
        <row r="15">
          <cell r="A15">
            <v>14</v>
          </cell>
          <cell r="B15" t="str">
            <v>Марио Апостолоски</v>
          </cell>
          <cell r="C15" t="str">
            <v>Младост 96</v>
          </cell>
        </row>
        <row r="16">
          <cell r="A16">
            <v>15</v>
          </cell>
          <cell r="B16" t="str">
            <v>Лука Огненоски</v>
          </cell>
          <cell r="C16" t="str">
            <v>Младост 96</v>
          </cell>
        </row>
        <row r="17">
          <cell r="A17">
            <v>16</v>
          </cell>
          <cell r="B17" t="str">
            <v>Бранислав Миленковиќ</v>
          </cell>
          <cell r="C17" t="str">
            <v>Крива Паланка</v>
          </cell>
        </row>
        <row r="18">
          <cell r="A18">
            <v>17</v>
          </cell>
          <cell r="B18" t="str">
            <v>Бобан Лашкоски</v>
          </cell>
          <cell r="C18" t="str">
            <v>Младост 96</v>
          </cell>
        </row>
        <row r="19">
          <cell r="A19">
            <v>18</v>
          </cell>
          <cell r="B19" t="str">
            <v>Иван Танески</v>
          </cell>
          <cell r="C19" t="str">
            <v>Младост 96</v>
          </cell>
        </row>
        <row r="20">
          <cell r="A20">
            <v>19</v>
          </cell>
          <cell r="B20" t="str">
            <v>Наум Наумоски</v>
          </cell>
          <cell r="C20" t="str">
            <v>Младост 96</v>
          </cell>
        </row>
        <row r="21">
          <cell r="A21">
            <v>20</v>
          </cell>
          <cell r="B21" t="str">
            <v>Камелија Стојческа</v>
          </cell>
          <cell r="C21" t="str">
            <v>Младост 96</v>
          </cell>
        </row>
        <row r="22">
          <cell r="A22">
            <v>21</v>
          </cell>
          <cell r="B22" t="str">
            <v>Филип Јанчески</v>
          </cell>
          <cell r="C22" t="str">
            <v>Младост 96</v>
          </cell>
        </row>
        <row r="23">
          <cell r="A23">
            <v>22</v>
          </cell>
          <cell r="B23" t="str">
            <v>Никола Здравески</v>
          </cell>
          <cell r="C23" t="str">
            <v>Младост 96</v>
          </cell>
        </row>
        <row r="24">
          <cell r="A24">
            <v>23</v>
          </cell>
          <cell r="B24" t="str">
            <v>Давид Богданоски</v>
          </cell>
          <cell r="C24" t="str">
            <v>Младост 96</v>
          </cell>
        </row>
        <row r="25">
          <cell r="A25">
            <v>24</v>
          </cell>
          <cell r="B25" t="str">
            <v>Марко Стојаноски</v>
          </cell>
          <cell r="C25" t="str">
            <v>Младост 96</v>
          </cell>
        </row>
        <row r="26">
          <cell r="A26">
            <v>25</v>
          </cell>
          <cell r="B26" t="str">
            <v>Димитар Мијајлески</v>
          </cell>
          <cell r="C26" t="str">
            <v>Младост 96</v>
          </cell>
        </row>
        <row r="27">
          <cell r="A27">
            <v>26</v>
          </cell>
          <cell r="B27" t="str">
            <v>Тамара Глигуроска</v>
          </cell>
          <cell r="C27" t="str">
            <v>Младост 96</v>
          </cell>
        </row>
        <row r="28">
          <cell r="A28">
            <v>27</v>
          </cell>
          <cell r="B28" t="str">
            <v>Давид Здравески</v>
          </cell>
          <cell r="C28" t="str">
            <v>Младост 96</v>
          </cell>
        </row>
        <row r="29">
          <cell r="A29">
            <v>28</v>
          </cell>
          <cell r="B29" t="str">
            <v>Давор Матракоски</v>
          </cell>
          <cell r="C29" t="str">
            <v>Младост 96</v>
          </cell>
        </row>
        <row r="30">
          <cell r="A30">
            <v>29</v>
          </cell>
          <cell r="B30" t="str">
            <v>Николче Стојановски</v>
          </cell>
          <cell r="C30" t="str">
            <v>Младост 96</v>
          </cell>
        </row>
        <row r="31">
          <cell r="A31">
            <v>30</v>
          </cell>
          <cell r="B31" t="str">
            <v xml:space="preserve">Дејан Оцокољиќ </v>
          </cell>
          <cell r="C31" t="str">
            <v xml:space="preserve">Младост </v>
          </cell>
        </row>
        <row r="32">
          <cell r="A32">
            <v>31</v>
          </cell>
          <cell r="B32" t="str">
            <v>Александар Штаргоски</v>
          </cell>
          <cell r="C32" t="str">
            <v>Прилеп</v>
          </cell>
        </row>
        <row r="33">
          <cell r="A33">
            <v>32</v>
          </cell>
          <cell r="B33" t="str">
            <v xml:space="preserve">Зоран Јованоски </v>
          </cell>
          <cell r="C33" t="str">
            <v xml:space="preserve">Младост </v>
          </cell>
        </row>
        <row r="34">
          <cell r="A34">
            <v>33</v>
          </cell>
          <cell r="B34" t="str">
            <v xml:space="preserve">Ѓоко Јочкоски </v>
          </cell>
          <cell r="C34" t="str">
            <v xml:space="preserve">Младост </v>
          </cell>
        </row>
        <row r="35">
          <cell r="A35">
            <v>34</v>
          </cell>
          <cell r="B35" t="str">
            <v>Никола Вучковиќ</v>
          </cell>
          <cell r="C35" t="str">
            <v>Работнички</v>
          </cell>
        </row>
        <row r="36">
          <cell r="A36">
            <v>35</v>
          </cell>
          <cell r="B36" t="str">
            <v>Сашо Стојановски</v>
          </cell>
          <cell r="C36" t="str">
            <v>Работнички</v>
          </cell>
        </row>
        <row r="37">
          <cell r="A37">
            <v>36</v>
          </cell>
          <cell r="B37" t="str">
            <v>Васко Манасијески</v>
          </cell>
          <cell r="C37" t="str">
            <v>Работнички</v>
          </cell>
        </row>
        <row r="38">
          <cell r="A38">
            <v>37</v>
          </cell>
          <cell r="B38" t="str">
            <v>Христијан Јованов</v>
          </cell>
          <cell r="C38" t="str">
            <v>Рисови</v>
          </cell>
        </row>
        <row r="39">
          <cell r="A39">
            <v>38</v>
          </cell>
          <cell r="B39" t="str">
            <v>Горјан Никифоровски</v>
          </cell>
          <cell r="C39" t="str">
            <v>Работнички</v>
          </cell>
        </row>
        <row r="40">
          <cell r="A40">
            <v>39</v>
          </cell>
          <cell r="B40" t="str">
            <v>Живко Петрески</v>
          </cell>
          <cell r="C40" t="str">
            <v>Работнички</v>
          </cell>
        </row>
        <row r="41">
          <cell r="A41">
            <v>40</v>
          </cell>
          <cell r="B41" t="str">
            <v>Александар Петрески</v>
          </cell>
          <cell r="C41" t="str">
            <v>Работнички</v>
          </cell>
        </row>
        <row r="42">
          <cell r="A42">
            <v>41</v>
          </cell>
          <cell r="B42" t="str">
            <v>Дарко Пандевски</v>
          </cell>
          <cell r="C42" t="str">
            <v>Работнички</v>
          </cell>
        </row>
        <row r="43">
          <cell r="A43">
            <v>42</v>
          </cell>
          <cell r="B43" t="str">
            <v>Дарко Дуридански</v>
          </cell>
          <cell r="C43" t="str">
            <v>Работнички</v>
          </cell>
        </row>
        <row r="44">
          <cell r="A44">
            <v>43</v>
          </cell>
          <cell r="B44" t="str">
            <v>Марко Вучковиќ</v>
          </cell>
          <cell r="C44" t="str">
            <v>Работнички</v>
          </cell>
        </row>
        <row r="45">
          <cell r="A45">
            <v>44</v>
          </cell>
          <cell r="B45" t="str">
            <v>Ѓорѓи Томовски</v>
          </cell>
          <cell r="C45" t="str">
            <v>Работнички</v>
          </cell>
        </row>
        <row r="46">
          <cell r="A46">
            <v>45</v>
          </cell>
          <cell r="B46" t="str">
            <v>Масимо Гически</v>
          </cell>
          <cell r="C46" t="str">
            <v>Работнички</v>
          </cell>
        </row>
        <row r="47">
          <cell r="A47">
            <v>46</v>
          </cell>
          <cell r="B47" t="str">
            <v>Слободан Јанев</v>
          </cell>
          <cell r="C47" t="str">
            <v>Работнички</v>
          </cell>
        </row>
        <row r="48">
          <cell r="A48">
            <v>47</v>
          </cell>
          <cell r="B48" t="str">
            <v>Андреј Стојановски</v>
          </cell>
          <cell r="C48" t="str">
            <v>Крива Паланка</v>
          </cell>
        </row>
        <row r="49">
          <cell r="A49">
            <v>48</v>
          </cell>
          <cell r="B49" t="str">
            <v>Гоце Димоски</v>
          </cell>
          <cell r="C49" t="str">
            <v>Крива Паланка</v>
          </cell>
        </row>
        <row r="50">
          <cell r="A50">
            <v>49</v>
          </cell>
          <cell r="B50" t="str">
            <v>Венко Стојанов</v>
          </cell>
          <cell r="C50" t="str">
            <v>Радовиш</v>
          </cell>
        </row>
        <row r="51">
          <cell r="A51">
            <v>50</v>
          </cell>
          <cell r="B51" t="str">
            <v>Милчо Чачаров</v>
          </cell>
          <cell r="C51" t="str">
            <v>Хепи</v>
          </cell>
        </row>
        <row r="52">
          <cell r="A52">
            <v>51</v>
          </cell>
          <cell r="B52" t="str">
            <v>Саре Сарафилоски</v>
          </cell>
          <cell r="C52" t="str">
            <v>Радовиш</v>
          </cell>
        </row>
        <row r="53">
          <cell r="A53">
            <v>52</v>
          </cell>
          <cell r="B53" t="str">
            <v>Марјан Крстев</v>
          </cell>
          <cell r="C53" t="str">
            <v>Радовиш</v>
          </cell>
        </row>
        <row r="54">
          <cell r="A54">
            <v>53</v>
          </cell>
          <cell r="B54" t="str">
            <v>Љупчо Попов</v>
          </cell>
          <cell r="C54" t="str">
            <v>Радовиш</v>
          </cell>
        </row>
        <row r="55">
          <cell r="A55">
            <v>54</v>
          </cell>
          <cell r="B55" t="str">
            <v>Слободан Грковски</v>
          </cell>
          <cell r="C55" t="str">
            <v>Телеком НЕЦ</v>
          </cell>
        </row>
        <row r="56">
          <cell r="A56">
            <v>55</v>
          </cell>
          <cell r="B56" t="str">
            <v>Мирослав Симиќ</v>
          </cell>
          <cell r="C56" t="str">
            <v>Телеком НЕЦ</v>
          </cell>
        </row>
        <row r="57">
          <cell r="A57">
            <v>57</v>
          </cell>
          <cell r="B57" t="str">
            <v>Ристо Темелков</v>
          </cell>
          <cell r="C57" t="str">
            <v>Вардар</v>
          </cell>
        </row>
        <row r="58">
          <cell r="A58">
            <v>58</v>
          </cell>
          <cell r="B58" t="str">
            <v>Роберт Михајловски</v>
          </cell>
          <cell r="C58" t="str">
            <v>Телеком НЕЦ 2</v>
          </cell>
        </row>
        <row r="59">
          <cell r="A59">
            <v>59</v>
          </cell>
          <cell r="B59" t="str">
            <v>Ване Барбареев</v>
          </cell>
          <cell r="C59" t="str">
            <v>Берово 1</v>
          </cell>
        </row>
        <row r="60">
          <cell r="A60">
            <v>60</v>
          </cell>
          <cell r="B60" t="str">
            <v>Кирил Барбареев</v>
          </cell>
          <cell r="C60" t="str">
            <v>УГД</v>
          </cell>
        </row>
        <row r="61">
          <cell r="A61">
            <v>61</v>
          </cell>
          <cell r="B61" t="str">
            <v>Филип Кангалов</v>
          </cell>
          <cell r="C61" t="str">
            <v>Шампион ФА</v>
          </cell>
        </row>
        <row r="62">
          <cell r="A62">
            <v>62</v>
          </cell>
          <cell r="B62" t="str">
            <v>Игор Саздов</v>
          </cell>
          <cell r="C62" t="str">
            <v>Берово 1</v>
          </cell>
        </row>
        <row r="63">
          <cell r="A63">
            <v>63</v>
          </cell>
          <cell r="B63" t="str">
            <v>Дамјан Бигорски</v>
          </cell>
          <cell r="C63" t="str">
            <v>УГД</v>
          </cell>
        </row>
        <row r="64">
          <cell r="A64">
            <v>64</v>
          </cell>
          <cell r="B64" t="str">
            <v>Трајче Барбареев</v>
          </cell>
          <cell r="C64" t="str">
            <v>УГД</v>
          </cell>
        </row>
        <row r="65">
          <cell r="A65">
            <v>65</v>
          </cell>
          <cell r="B65" t="str">
            <v>Борјана Динушева</v>
          </cell>
          <cell r="C65" t="str">
            <v>УГД</v>
          </cell>
        </row>
        <row r="66">
          <cell r="A66">
            <v>66</v>
          </cell>
          <cell r="B66" t="str">
            <v>Ана Ѓорѓиева</v>
          </cell>
          <cell r="C66" t="str">
            <v>УГД</v>
          </cell>
        </row>
        <row r="67">
          <cell r="A67">
            <v>67</v>
          </cell>
          <cell r="B67" t="str">
            <v>Бојана Кангалова</v>
          </cell>
          <cell r="C67" t="str">
            <v>УГД</v>
          </cell>
        </row>
        <row r="68">
          <cell r="A68">
            <v>68</v>
          </cell>
          <cell r="B68" t="str">
            <v>Вероника Барбареева</v>
          </cell>
          <cell r="C68" t="str">
            <v>УГД</v>
          </cell>
        </row>
        <row r="69">
          <cell r="A69">
            <v>69</v>
          </cell>
          <cell r="B69" t="str">
            <v>Сашко Богатинов</v>
          </cell>
          <cell r="C69" t="str">
            <v>Шампион ФА</v>
          </cell>
        </row>
        <row r="70">
          <cell r="A70">
            <v>70</v>
          </cell>
          <cell r="B70" t="str">
            <v>Филип Младеновски</v>
          </cell>
          <cell r="C70" t="str">
            <v>Шампион ФА</v>
          </cell>
        </row>
        <row r="71">
          <cell r="A71">
            <v>71</v>
          </cell>
          <cell r="B71" t="str">
            <v>Александар Кралев</v>
          </cell>
          <cell r="C71" t="str">
            <v>Шампион ФА</v>
          </cell>
        </row>
        <row r="72">
          <cell r="A72">
            <v>72</v>
          </cell>
          <cell r="B72" t="str">
            <v>Дамјан Стојчев</v>
          </cell>
          <cell r="C72" t="str">
            <v>Шампион ФА</v>
          </cell>
        </row>
        <row r="73">
          <cell r="A73">
            <v>73</v>
          </cell>
          <cell r="B73" t="str">
            <v>Лука Стојчев</v>
          </cell>
          <cell r="C73" t="str">
            <v>Шампион ФА</v>
          </cell>
        </row>
        <row r="74">
          <cell r="A74">
            <v>74</v>
          </cell>
          <cell r="B74" t="str">
            <v>Зоран Димитријевски</v>
          </cell>
          <cell r="C74" t="str">
            <v>Шампион ФА</v>
          </cell>
        </row>
        <row r="75">
          <cell r="A75">
            <v>75</v>
          </cell>
          <cell r="B75" t="str">
            <v>Мила Штркова</v>
          </cell>
          <cell r="C75" t="str">
            <v>Шампион ФА</v>
          </cell>
        </row>
        <row r="76">
          <cell r="A76">
            <v>76</v>
          </cell>
          <cell r="B76" t="str">
            <v>Иван Богатинов</v>
          </cell>
          <cell r="C76" t="str">
            <v>Шампион ФА</v>
          </cell>
        </row>
        <row r="77">
          <cell r="A77">
            <v>77</v>
          </cell>
          <cell r="B77" t="str">
            <v>Вили Ангелов</v>
          </cell>
          <cell r="C77" t="str">
            <v>Борец ТИМ</v>
          </cell>
        </row>
        <row r="78">
          <cell r="A78">
            <v>78</v>
          </cell>
          <cell r="B78" t="str">
            <v>Ване Трајковски</v>
          </cell>
          <cell r="C78" t="str">
            <v>Борец ТИМ</v>
          </cell>
        </row>
        <row r="79">
          <cell r="A79">
            <v>79</v>
          </cell>
          <cell r="B79" t="str">
            <v>Војо Младеновиќ</v>
          </cell>
          <cell r="C79" t="str">
            <v>Борец ТИМ</v>
          </cell>
        </row>
        <row r="80">
          <cell r="A80">
            <v>80</v>
          </cell>
          <cell r="B80" t="str">
            <v>Ангел Симовски</v>
          </cell>
          <cell r="C80" t="str">
            <v>Борец ТИМ</v>
          </cell>
        </row>
        <row r="81">
          <cell r="A81">
            <v>81</v>
          </cell>
          <cell r="B81" t="str">
            <v>Деан Тодоров</v>
          </cell>
          <cell r="C81" t="str">
            <v>Дебар Маало</v>
          </cell>
        </row>
        <row r="82">
          <cell r="A82">
            <v>82</v>
          </cell>
          <cell r="B82" t="str">
            <v>Војдан Тодоров</v>
          </cell>
          <cell r="C82" t="str">
            <v>Дебар Маало</v>
          </cell>
        </row>
        <row r="83">
          <cell r="A83">
            <v>83</v>
          </cell>
          <cell r="B83" t="str">
            <v>Јован Тодоров</v>
          </cell>
          <cell r="C83" t="str">
            <v>Дебар Маало</v>
          </cell>
        </row>
        <row r="84">
          <cell r="A84">
            <v>84</v>
          </cell>
          <cell r="B84" t="str">
            <v>Игор Николовски</v>
          </cell>
          <cell r="C84" t="str">
            <v>Дебар Маало</v>
          </cell>
        </row>
        <row r="85">
          <cell r="A85">
            <v>85</v>
          </cell>
          <cell r="B85" t="str">
            <v>Боро Варошлија</v>
          </cell>
          <cell r="C85" t="str">
            <v>Дебар Маало</v>
          </cell>
        </row>
        <row r="86">
          <cell r="A86">
            <v>86</v>
          </cell>
          <cell r="B86" t="str">
            <v>Милорад Трајков</v>
          </cell>
          <cell r="C86" t="str">
            <v>Дебар Маало</v>
          </cell>
        </row>
        <row r="87">
          <cell r="A87">
            <v>88</v>
          </cell>
          <cell r="B87" t="str">
            <v>Зоран Христов</v>
          </cell>
          <cell r="C87" t="str">
            <v>Кочани</v>
          </cell>
        </row>
        <row r="88">
          <cell r="A88">
            <v>89</v>
          </cell>
          <cell r="B88" t="str">
            <v>Сашко Тодосиев</v>
          </cell>
          <cell r="C88" t="str">
            <v>Кочани</v>
          </cell>
        </row>
        <row r="89">
          <cell r="A89">
            <v>90</v>
          </cell>
          <cell r="B89" t="str">
            <v>Ѓорѓи Христов</v>
          </cell>
          <cell r="C89" t="str">
            <v>Кочани</v>
          </cell>
        </row>
        <row r="90">
          <cell r="A90">
            <v>91</v>
          </cell>
          <cell r="B90" t="str">
            <v>Славко Ефремов</v>
          </cell>
          <cell r="C90" t="str">
            <v>Кочани</v>
          </cell>
        </row>
        <row r="91">
          <cell r="A91">
            <v>92</v>
          </cell>
          <cell r="B91" t="str">
            <v>Благој Димов</v>
          </cell>
          <cell r="C91" t="str">
            <v>Кочани</v>
          </cell>
        </row>
        <row r="92">
          <cell r="A92">
            <v>93</v>
          </cell>
          <cell r="B92" t="str">
            <v>Влатко Паунов</v>
          </cell>
          <cell r="C92" t="str">
            <v>Кочани</v>
          </cell>
        </row>
        <row r="93">
          <cell r="A93">
            <v>94</v>
          </cell>
          <cell r="B93" t="str">
            <v>Марјанчо Митевски</v>
          </cell>
          <cell r="C93" t="str">
            <v>Кочани</v>
          </cell>
        </row>
        <row r="94">
          <cell r="A94">
            <v>95</v>
          </cell>
          <cell r="B94" t="str">
            <v>Мартин Стаменковски</v>
          </cell>
          <cell r="C94" t="str">
            <v>Крива Паланка 2007</v>
          </cell>
        </row>
        <row r="95">
          <cell r="A95">
            <v>96</v>
          </cell>
          <cell r="B95" t="str">
            <v xml:space="preserve">Филип Koстадиновски </v>
          </cell>
          <cell r="C95" t="str">
            <v>Крива Паланка 2007</v>
          </cell>
        </row>
        <row r="96">
          <cell r="A96">
            <v>97</v>
          </cell>
          <cell r="B96" t="str">
            <v xml:space="preserve">Игор Koстадиновски </v>
          </cell>
          <cell r="C96" t="str">
            <v>Крива Паланка 2007</v>
          </cell>
        </row>
        <row r="97">
          <cell r="A97">
            <v>98</v>
          </cell>
          <cell r="B97" t="str">
            <v>Игор Јовановски</v>
          </cell>
          <cell r="C97" t="str">
            <v>Крива Паланка 2007</v>
          </cell>
        </row>
        <row r="98">
          <cell r="A98">
            <v>99</v>
          </cell>
          <cell r="B98" t="str">
            <v>Петар Митков</v>
          </cell>
          <cell r="C98" t="str">
            <v>Крива Паланка 2007</v>
          </cell>
        </row>
        <row r="99">
          <cell r="A99">
            <v>100</v>
          </cell>
          <cell r="B99" t="str">
            <v>Мики Петковски</v>
          </cell>
          <cell r="C99" t="str">
            <v>Крива Паланка 2007</v>
          </cell>
        </row>
        <row r="100">
          <cell r="A100">
            <v>101</v>
          </cell>
          <cell r="B100" t="str">
            <v>Симе Стефановски</v>
          </cell>
          <cell r="C100" t="str">
            <v>Крива Паланка 2007</v>
          </cell>
        </row>
        <row r="101">
          <cell r="A101">
            <v>102</v>
          </cell>
          <cell r="B101" t="str">
            <v>Андреја Станојковски</v>
          </cell>
          <cell r="C101" t="str">
            <v>Крива Паланка 2007</v>
          </cell>
        </row>
        <row r="102">
          <cell r="A102">
            <v>103</v>
          </cell>
          <cell r="B102" t="str">
            <v>Тоше Гроздановски</v>
          </cell>
          <cell r="C102" t="str">
            <v>Мултитекс</v>
          </cell>
        </row>
        <row r="103">
          <cell r="A103">
            <v>104</v>
          </cell>
          <cell r="B103" t="str">
            <v>Томе Ангеловски</v>
          </cell>
          <cell r="C103" t="str">
            <v>Мултитекс</v>
          </cell>
        </row>
        <row r="104">
          <cell r="A104">
            <v>105</v>
          </cell>
          <cell r="B104" t="str">
            <v>Благој Бошевски</v>
          </cell>
          <cell r="C104" t="str">
            <v>Струга</v>
          </cell>
        </row>
        <row r="105">
          <cell r="A105">
            <v>106</v>
          </cell>
          <cell r="B105" t="str">
            <v>Александар Нолевски</v>
          </cell>
          <cell r="C105" t="str">
            <v>Пелагонија</v>
          </cell>
        </row>
        <row r="106">
          <cell r="A106">
            <v>107</v>
          </cell>
          <cell r="B106" t="str">
            <v>Анто Андријаниќ</v>
          </cell>
          <cell r="C106" t="str">
            <v>Мултитекс</v>
          </cell>
        </row>
        <row r="107">
          <cell r="A107">
            <v>108</v>
          </cell>
          <cell r="B107" t="str">
            <v xml:space="preserve">Даниел Главевски Зхоу </v>
          </cell>
          <cell r="C107" t="str">
            <v>Пелагонија</v>
          </cell>
        </row>
        <row r="108">
          <cell r="A108">
            <v>109</v>
          </cell>
          <cell r="B108" t="str">
            <v>Зоран Трајковски</v>
          </cell>
          <cell r="C108" t="str">
            <v>Телеком НЕЦ</v>
          </cell>
        </row>
        <row r="109">
          <cell r="A109">
            <v>110</v>
          </cell>
          <cell r="B109" t="str">
            <v>Филип Терзиовски</v>
          </cell>
          <cell r="C109" t="str">
            <v>Пошта 2</v>
          </cell>
        </row>
        <row r="110">
          <cell r="A110">
            <v>111</v>
          </cell>
          <cell r="B110" t="str">
            <v>Љупчо Јордановски</v>
          </cell>
          <cell r="C110" t="str">
            <v>Пошта 2</v>
          </cell>
        </row>
        <row r="111">
          <cell r="A111">
            <v>112</v>
          </cell>
          <cell r="B111" t="str">
            <v>Бојан Богдановски</v>
          </cell>
          <cell r="C111" t="str">
            <v>Борец ТИМ</v>
          </cell>
        </row>
        <row r="112">
          <cell r="A112">
            <v>113</v>
          </cell>
          <cell r="B112" t="str">
            <v>Баки Тасим</v>
          </cell>
          <cell r="C112" t="str">
            <v>Студент</v>
          </cell>
        </row>
        <row r="113">
          <cell r="A113">
            <v>114</v>
          </cell>
          <cell r="B113" t="str">
            <v>Методиј Бужаровски</v>
          </cell>
          <cell r="C113" t="str">
            <v>Пошта 2</v>
          </cell>
        </row>
        <row r="114">
          <cell r="A114">
            <v>115</v>
          </cell>
          <cell r="B114" t="str">
            <v>Никола Поповски</v>
          </cell>
          <cell r="C114" t="str">
            <v>Струга</v>
          </cell>
        </row>
        <row r="115">
          <cell r="A115">
            <v>116</v>
          </cell>
          <cell r="B115" t="str">
            <v>Робертино Попоски</v>
          </cell>
          <cell r="C115" t="str">
            <v>Струга</v>
          </cell>
        </row>
        <row r="116">
          <cell r="A116">
            <v>117</v>
          </cell>
          <cell r="B116" t="str">
            <v>Емил Поповски</v>
          </cell>
          <cell r="C116" t="str">
            <v>Струга</v>
          </cell>
        </row>
        <row r="117">
          <cell r="A117">
            <v>118</v>
          </cell>
          <cell r="B117" t="str">
            <v>Перо Дејкоски</v>
          </cell>
          <cell r="C117" t="str">
            <v>Струга</v>
          </cell>
        </row>
        <row r="118">
          <cell r="A118">
            <v>119</v>
          </cell>
          <cell r="B118" t="str">
            <v>Енѓелуш Бајрами</v>
          </cell>
          <cell r="C118" t="str">
            <v>Струга</v>
          </cell>
        </row>
        <row r="119">
          <cell r="A119">
            <v>120</v>
          </cell>
          <cell r="B119" t="str">
            <v>Гоце Тошески</v>
          </cell>
          <cell r="C119" t="str">
            <v>Струга</v>
          </cell>
        </row>
        <row r="120">
          <cell r="A120">
            <v>121</v>
          </cell>
          <cell r="B120" t="str">
            <v>Пеце Јованоски</v>
          </cell>
          <cell r="C120" t="str">
            <v>Вардар</v>
          </cell>
        </row>
        <row r="121">
          <cell r="A121">
            <v>122</v>
          </cell>
          <cell r="B121" t="str">
            <v>Мартин Калески</v>
          </cell>
          <cell r="C121" t="str">
            <v>Струга</v>
          </cell>
        </row>
        <row r="122">
          <cell r="A122">
            <v>123</v>
          </cell>
          <cell r="B122" t="str">
            <v>Методија Иваноски</v>
          </cell>
          <cell r="C122" t="str">
            <v>Струга</v>
          </cell>
        </row>
        <row r="123">
          <cell r="A123">
            <v>124</v>
          </cell>
          <cell r="B123" t="str">
            <v>Миле Митрески</v>
          </cell>
          <cell r="C123" t="str">
            <v>Струга</v>
          </cell>
        </row>
        <row r="124">
          <cell r="A124">
            <v>125</v>
          </cell>
          <cell r="B124" t="str">
            <v>Милош Миленкович</v>
          </cell>
          <cell r="C124" t="str">
            <v>Телеком НЕЦ 2</v>
          </cell>
        </row>
        <row r="125">
          <cell r="A125">
            <v>126</v>
          </cell>
          <cell r="B125" t="str">
            <v>Димитрие Жоговски</v>
          </cell>
          <cell r="C125" t="str">
            <v>Телеком НЕЦ 2</v>
          </cell>
        </row>
        <row r="126">
          <cell r="A126">
            <v>127</v>
          </cell>
          <cell r="B126" t="str">
            <v>Сашо Љамов</v>
          </cell>
          <cell r="C126" t="str">
            <v xml:space="preserve">Телеком НЕЦ </v>
          </cell>
        </row>
        <row r="127">
          <cell r="A127">
            <v>128</v>
          </cell>
          <cell r="B127" t="str">
            <v>Горан Тиловски</v>
          </cell>
          <cell r="C127" t="str">
            <v>Телеком НЕЦ 2</v>
          </cell>
        </row>
        <row r="128">
          <cell r="A128">
            <v>129</v>
          </cell>
          <cell r="B128" t="str">
            <v>Ненад Тиловски</v>
          </cell>
          <cell r="C128" t="str">
            <v>Телеком НЕЦ 2</v>
          </cell>
        </row>
        <row r="129">
          <cell r="A129">
            <v>130</v>
          </cell>
          <cell r="B129" t="str">
            <v>Борис Секулов</v>
          </cell>
          <cell r="C129" t="str">
            <v>Астраион</v>
          </cell>
        </row>
        <row r="130">
          <cell r="A130">
            <v>131</v>
          </cell>
          <cell r="B130" t="str">
            <v>Томе Милев</v>
          </cell>
          <cell r="C130" t="str">
            <v>Астраион</v>
          </cell>
        </row>
        <row r="131">
          <cell r="A131">
            <v>132</v>
          </cell>
          <cell r="B131" t="str">
            <v>Филип Атанасов</v>
          </cell>
          <cell r="C131" t="str">
            <v>Астраион</v>
          </cell>
        </row>
        <row r="132">
          <cell r="A132">
            <v>133</v>
          </cell>
          <cell r="B132" t="str">
            <v>Ивана Иванова</v>
          </cell>
          <cell r="C132" t="str">
            <v>Астраион</v>
          </cell>
        </row>
        <row r="133">
          <cell r="A133">
            <v>134</v>
          </cell>
          <cell r="B133" t="str">
            <v>Ангела Атанасова</v>
          </cell>
          <cell r="C133" t="str">
            <v>Астраион</v>
          </cell>
        </row>
        <row r="134">
          <cell r="A134">
            <v>135</v>
          </cell>
          <cell r="B134" t="str">
            <v>Верица Преметарова</v>
          </cell>
          <cell r="C134" t="str">
            <v>Астраион</v>
          </cell>
        </row>
        <row r="135">
          <cell r="A135">
            <v>136</v>
          </cell>
          <cell r="B135" t="str">
            <v>Гордана Вангелова</v>
          </cell>
          <cell r="C135" t="str">
            <v>Астраион</v>
          </cell>
        </row>
        <row r="136">
          <cell r="A136">
            <v>137</v>
          </cell>
          <cell r="B136" t="str">
            <v>Александра Томова</v>
          </cell>
          <cell r="C136" t="str">
            <v>Астраион</v>
          </cell>
        </row>
        <row r="137">
          <cell r="A137">
            <v>138</v>
          </cell>
          <cell r="B137" t="str">
            <v>Славе Југовски</v>
          </cell>
          <cell r="C137" t="str">
            <v>Астраион</v>
          </cell>
        </row>
        <row r="138">
          <cell r="A138">
            <v>139</v>
          </cell>
          <cell r="B138" t="str">
            <v>Јован Ковачовски</v>
          </cell>
          <cell r="C138" t="str">
            <v>Берово 1</v>
          </cell>
        </row>
        <row r="139">
          <cell r="A139">
            <v>140</v>
          </cell>
          <cell r="B139" t="str">
            <v>Изабела Ковачовска</v>
          </cell>
          <cell r="C139" t="str">
            <v>Берово 1</v>
          </cell>
        </row>
        <row r="140">
          <cell r="A140">
            <v>141</v>
          </cell>
          <cell r="B140" t="str">
            <v>Панче Здравков</v>
          </cell>
          <cell r="C140" t="str">
            <v>Берово 1</v>
          </cell>
        </row>
        <row r="141">
          <cell r="A141">
            <v>142</v>
          </cell>
          <cell r="B141" t="str">
            <v>Горан Кракутовски</v>
          </cell>
          <cell r="C141" t="str">
            <v>Берово</v>
          </cell>
        </row>
        <row r="142">
          <cell r="A142">
            <v>143</v>
          </cell>
          <cell r="B142" t="str">
            <v>Љупчо Видински</v>
          </cell>
          <cell r="C142" t="str">
            <v xml:space="preserve">Берово </v>
          </cell>
        </row>
        <row r="143">
          <cell r="A143">
            <v>144</v>
          </cell>
          <cell r="B143" t="str">
            <v>Антонио Аврамски</v>
          </cell>
          <cell r="C143" t="str">
            <v>Берово 2</v>
          </cell>
        </row>
        <row r="144">
          <cell r="A144">
            <v>145</v>
          </cell>
          <cell r="B144" t="str">
            <v>Димитар Муцунски</v>
          </cell>
          <cell r="C144" t="str">
            <v>Берово</v>
          </cell>
        </row>
        <row r="145">
          <cell r="A145">
            <v>146</v>
          </cell>
          <cell r="B145" t="str">
            <v>Андреј Петрушев</v>
          </cell>
          <cell r="C145" t="str">
            <v>Берово</v>
          </cell>
        </row>
        <row r="146">
          <cell r="A146">
            <v>147</v>
          </cell>
          <cell r="B146" t="str">
            <v>Горан Петрушев</v>
          </cell>
          <cell r="C146" t="str">
            <v>Берово</v>
          </cell>
        </row>
        <row r="147">
          <cell r="A147">
            <v>148</v>
          </cell>
          <cell r="B147" t="str">
            <v>Сара Чипевска</v>
          </cell>
          <cell r="C147" t="str">
            <v>Берово 2</v>
          </cell>
        </row>
        <row r="148">
          <cell r="A148">
            <v>149</v>
          </cell>
          <cell r="B148" t="str">
            <v>Михаела Чипевска</v>
          </cell>
          <cell r="C148" t="str">
            <v>Берово 1</v>
          </cell>
        </row>
        <row r="149">
          <cell r="A149">
            <v>150</v>
          </cell>
          <cell r="B149" t="str">
            <v>Бојан Александровски</v>
          </cell>
          <cell r="C149" t="str">
            <v>Берово 1</v>
          </cell>
        </row>
        <row r="150">
          <cell r="A150">
            <v>151</v>
          </cell>
          <cell r="B150" t="str">
            <v>Дејан Калаџиски</v>
          </cell>
          <cell r="C150" t="str">
            <v>Берово</v>
          </cell>
        </row>
        <row r="151">
          <cell r="A151">
            <v>152</v>
          </cell>
          <cell r="B151" t="str">
            <v>Евгенија Пармачка</v>
          </cell>
          <cell r="C151" t="str">
            <v>Берово</v>
          </cell>
        </row>
        <row r="152">
          <cell r="A152">
            <v>153</v>
          </cell>
          <cell r="B152" t="str">
            <v>Андреј Печински</v>
          </cell>
          <cell r="C152" t="str">
            <v>Берово 2</v>
          </cell>
        </row>
        <row r="153">
          <cell r="A153">
            <v>154</v>
          </cell>
          <cell r="B153" t="str">
            <v>Ангел Гриовски</v>
          </cell>
          <cell r="C153" t="str">
            <v>Берово</v>
          </cell>
        </row>
        <row r="154">
          <cell r="A154">
            <v>155</v>
          </cell>
          <cell r="B154" t="str">
            <v>Александар Мирчовски</v>
          </cell>
          <cell r="C154" t="str">
            <v>Берово</v>
          </cell>
        </row>
        <row r="155">
          <cell r="A155">
            <v>156</v>
          </cell>
          <cell r="B155" t="str">
            <v>Милан Тасевски</v>
          </cell>
          <cell r="C155" t="str">
            <v>Берово</v>
          </cell>
        </row>
        <row r="156">
          <cell r="A156">
            <v>157</v>
          </cell>
          <cell r="B156" t="str">
            <v>Дејвид Костадиновски</v>
          </cell>
          <cell r="C156" t="str">
            <v>Берово</v>
          </cell>
        </row>
        <row r="157">
          <cell r="A157">
            <v>158</v>
          </cell>
          <cell r="B157" t="str">
            <v>Леонид Гошев</v>
          </cell>
          <cell r="C157" t="str">
            <v>Винспин</v>
          </cell>
        </row>
        <row r="158">
          <cell r="A158">
            <v>159</v>
          </cell>
          <cell r="B158" t="str">
            <v xml:space="preserve">Даниел Атанасов </v>
          </cell>
          <cell r="C158" t="str">
            <v>Винспин</v>
          </cell>
        </row>
        <row r="159">
          <cell r="A159">
            <v>160</v>
          </cell>
          <cell r="B159" t="str">
            <v xml:space="preserve">Петар Мицов </v>
          </cell>
          <cell r="C159" t="str">
            <v>Винспин</v>
          </cell>
        </row>
        <row r="160">
          <cell r="A160">
            <v>161</v>
          </cell>
          <cell r="B160" t="str">
            <v xml:space="preserve">Лука Серафимовски </v>
          </cell>
          <cell r="C160" t="str">
            <v>Винспин</v>
          </cell>
        </row>
        <row r="161">
          <cell r="A161">
            <v>162</v>
          </cell>
          <cell r="B161" t="str">
            <v xml:space="preserve">Антонио Пецов </v>
          </cell>
          <cell r="C161" t="str">
            <v>Винспин</v>
          </cell>
        </row>
        <row r="162">
          <cell r="A162">
            <v>163</v>
          </cell>
          <cell r="B162" t="str">
            <v xml:space="preserve">Бојан Јованов </v>
          </cell>
          <cell r="C162" t="str">
            <v>Винспин</v>
          </cell>
        </row>
        <row r="163">
          <cell r="A163">
            <v>164</v>
          </cell>
          <cell r="B163" t="str">
            <v>Билјана Младенова</v>
          </cell>
          <cell r="C163" t="str">
            <v>Шампион ФА</v>
          </cell>
        </row>
        <row r="164">
          <cell r="A164">
            <v>165</v>
          </cell>
          <cell r="B164" t="str">
            <v>Дијана Ристовска</v>
          </cell>
          <cell r="C164" t="str">
            <v>Кавадарци</v>
          </cell>
        </row>
        <row r="165">
          <cell r="A165">
            <v>166</v>
          </cell>
          <cell r="B165" t="str">
            <v>Добринка Сотирова</v>
          </cell>
          <cell r="C165" t="str">
            <v>Кавадарци</v>
          </cell>
        </row>
        <row r="166">
          <cell r="A166">
            <v>167</v>
          </cell>
          <cell r="B166" t="str">
            <v>Јована Гркова</v>
          </cell>
          <cell r="C166" t="str">
            <v>Кавадарци</v>
          </cell>
        </row>
        <row r="167">
          <cell r="A167">
            <v>168</v>
          </cell>
          <cell r="B167" t="str">
            <v>Цветанка Камчевска</v>
          </cell>
          <cell r="C167" t="str">
            <v>Кавадарци</v>
          </cell>
        </row>
        <row r="168">
          <cell r="A168">
            <v>169</v>
          </cell>
          <cell r="B168" t="str">
            <v>Александар Стојанов</v>
          </cell>
          <cell r="C168" t="str">
            <v>Кавадарци</v>
          </cell>
        </row>
        <row r="169">
          <cell r="A169">
            <v>170</v>
          </cell>
          <cell r="B169" t="str">
            <v>Мартин Гогов</v>
          </cell>
          <cell r="C169" t="str">
            <v>Кавадарци</v>
          </cell>
        </row>
        <row r="170">
          <cell r="A170">
            <v>171</v>
          </cell>
          <cell r="B170" t="str">
            <v>Андре Давчев</v>
          </cell>
          <cell r="C170" t="str">
            <v>Кавадарци</v>
          </cell>
        </row>
        <row r="171">
          <cell r="A171">
            <v>172</v>
          </cell>
          <cell r="B171" t="str">
            <v>Филип Арсовски</v>
          </cell>
          <cell r="C171" t="str">
            <v>Кратово</v>
          </cell>
        </row>
        <row r="172">
          <cell r="A172">
            <v>173</v>
          </cell>
          <cell r="B172" t="str">
            <v>Зоран Тоневски</v>
          </cell>
          <cell r="C172" t="str">
            <v>Кратово</v>
          </cell>
        </row>
        <row r="173">
          <cell r="A173">
            <v>174</v>
          </cell>
          <cell r="B173" t="str">
            <v>Игорче Петровски</v>
          </cell>
          <cell r="C173" t="str">
            <v>Кратово</v>
          </cell>
        </row>
        <row r="174">
          <cell r="A174">
            <v>175</v>
          </cell>
          <cell r="B174" t="str">
            <v>Дејан Илиевски</v>
          </cell>
          <cell r="C174" t="str">
            <v>Кратово</v>
          </cell>
        </row>
        <row r="175">
          <cell r="A175">
            <v>176</v>
          </cell>
          <cell r="B175" t="str">
            <v>Јовица Бадиковски</v>
          </cell>
          <cell r="C175" t="str">
            <v>Кратово</v>
          </cell>
        </row>
        <row r="176">
          <cell r="A176">
            <v>177</v>
          </cell>
          <cell r="B176" t="str">
            <v>Антонио Крстевски</v>
          </cell>
          <cell r="C176" t="str">
            <v>Крива Паланка</v>
          </cell>
        </row>
        <row r="177">
          <cell r="A177">
            <v>178</v>
          </cell>
          <cell r="B177" t="str">
            <v>Александар Јакимовски</v>
          </cell>
          <cell r="C177" t="str">
            <v>Крива Паланка</v>
          </cell>
        </row>
        <row r="178">
          <cell r="A178">
            <v>179</v>
          </cell>
          <cell r="B178" t="str">
            <v>Дејвид Пешовски</v>
          </cell>
          <cell r="C178" t="str">
            <v>Крива Паланка</v>
          </cell>
        </row>
        <row r="179">
          <cell r="A179">
            <v>180</v>
          </cell>
          <cell r="B179" t="str">
            <v>Јорданчо Миневски</v>
          </cell>
          <cell r="C179" t="str">
            <v>Крива Паланка</v>
          </cell>
        </row>
        <row r="180">
          <cell r="A180">
            <v>181</v>
          </cell>
          <cell r="B180" t="str">
            <v>Ана Стојановска</v>
          </cell>
          <cell r="C180" t="str">
            <v>Крива Паланка</v>
          </cell>
        </row>
        <row r="181">
          <cell r="A181">
            <v>182</v>
          </cell>
          <cell r="B181" t="str">
            <v>Сара А.Стојановска</v>
          </cell>
          <cell r="C181" t="str">
            <v>Крива Паланка</v>
          </cell>
        </row>
        <row r="182">
          <cell r="A182">
            <v>183</v>
          </cell>
          <cell r="B182" t="str">
            <v>Сара С.Стојановска</v>
          </cell>
          <cell r="C182" t="str">
            <v>Крива Паланка</v>
          </cell>
        </row>
        <row r="183">
          <cell r="A183">
            <v>184</v>
          </cell>
          <cell r="B183" t="str">
            <v>Деспина Ристовска</v>
          </cell>
          <cell r="C183" t="str">
            <v>Крива Паланка</v>
          </cell>
        </row>
        <row r="184">
          <cell r="A184">
            <v>185</v>
          </cell>
          <cell r="B184" t="str">
            <v>Николина Дојчиновска</v>
          </cell>
          <cell r="C184" t="str">
            <v>Крива Паланка</v>
          </cell>
        </row>
        <row r="185">
          <cell r="A185">
            <v>186</v>
          </cell>
          <cell r="B185" t="str">
            <v>Никола Дојчиновски</v>
          </cell>
          <cell r="C185" t="str">
            <v>Крива Паланка</v>
          </cell>
        </row>
        <row r="186">
          <cell r="A186">
            <v>187</v>
          </cell>
          <cell r="B186" t="str">
            <v>Амелиа Николов</v>
          </cell>
          <cell r="C186" t="str">
            <v>Шампион ФА</v>
          </cell>
        </row>
        <row r="187">
          <cell r="A187">
            <v>188</v>
          </cell>
          <cell r="B187" t="str">
            <v>Teодор Волкановски</v>
          </cell>
          <cell r="C187" t="str">
            <v>Младост</v>
          </cell>
        </row>
        <row r="188">
          <cell r="A188">
            <v>189</v>
          </cell>
          <cell r="B188" t="str">
            <v>Иле Јованоски</v>
          </cell>
          <cell r="C188" t="str">
            <v>Крушево</v>
          </cell>
        </row>
        <row r="189">
          <cell r="A189">
            <v>190</v>
          </cell>
          <cell r="B189" t="str">
            <v>Нико Доага</v>
          </cell>
          <cell r="C189" t="str">
            <v>Младост</v>
          </cell>
        </row>
        <row r="190">
          <cell r="A190">
            <v>191</v>
          </cell>
          <cell r="B190" t="str">
            <v>Сотир Габелоски</v>
          </cell>
          <cell r="C190" t="str">
            <v>Крушево</v>
          </cell>
        </row>
        <row r="191">
          <cell r="A191">
            <v>192</v>
          </cell>
          <cell r="B191" t="str">
            <v>Васе Богоеска</v>
          </cell>
          <cell r="C191" t="str">
            <v>Младост 96</v>
          </cell>
        </row>
        <row r="192">
          <cell r="A192">
            <v>193</v>
          </cell>
          <cell r="B192" t="str">
            <v>Фани Јованоска</v>
          </cell>
          <cell r="C192" t="str">
            <v>Крушево</v>
          </cell>
        </row>
        <row r="193">
          <cell r="A193">
            <v>194</v>
          </cell>
          <cell r="B193" t="str">
            <v>Софија Хасану</v>
          </cell>
          <cell r="C193" t="str">
            <v>Младост 96</v>
          </cell>
        </row>
        <row r="194">
          <cell r="A194">
            <v>195</v>
          </cell>
          <cell r="B194" t="str">
            <v>Емилија Марковска</v>
          </cell>
          <cell r="C194" t="str">
            <v>Младост 96</v>
          </cell>
        </row>
        <row r="195">
          <cell r="A195">
            <v>196</v>
          </cell>
          <cell r="B195" t="str">
            <v>Благица Ристеска</v>
          </cell>
          <cell r="C195" t="str">
            <v>Крушево</v>
          </cell>
        </row>
        <row r="196">
          <cell r="A196">
            <v>197</v>
          </cell>
          <cell r="B196" t="str">
            <v>Страшко Коцевски</v>
          </cell>
          <cell r="C196" t="str">
            <v>Куманово</v>
          </cell>
        </row>
        <row r="197">
          <cell r="A197">
            <v>198</v>
          </cell>
          <cell r="B197" t="str">
            <v>Сашо Димковски</v>
          </cell>
          <cell r="C197" t="str">
            <v>Куманово</v>
          </cell>
        </row>
        <row r="198">
          <cell r="A198">
            <v>199</v>
          </cell>
          <cell r="B198" t="str">
            <v>Давор Стојановски</v>
          </cell>
          <cell r="C198" t="str">
            <v>Куманово</v>
          </cell>
        </row>
        <row r="199">
          <cell r="A199">
            <v>200</v>
          </cell>
          <cell r="B199" t="str">
            <v>Игор Маневски</v>
          </cell>
          <cell r="C199" t="str">
            <v>Куманово</v>
          </cell>
        </row>
        <row r="200">
          <cell r="A200">
            <v>201</v>
          </cell>
          <cell r="B200" t="str">
            <v>Слободан Јаневски</v>
          </cell>
          <cell r="C200" t="str">
            <v>Куманово</v>
          </cell>
        </row>
        <row r="201">
          <cell r="A201">
            <v>202</v>
          </cell>
          <cell r="B201" t="str">
            <v>Стефан Станковски</v>
          </cell>
          <cell r="C201" t="str">
            <v>Куманово</v>
          </cell>
        </row>
        <row r="202">
          <cell r="A202">
            <v>203</v>
          </cell>
          <cell r="B202" t="str">
            <v>Андреј Васевски</v>
          </cell>
          <cell r="C202" t="str">
            <v>Куманово</v>
          </cell>
        </row>
        <row r="203">
          <cell r="A203">
            <v>204</v>
          </cell>
          <cell r="B203" t="str">
            <v>Ведран Рангелов</v>
          </cell>
          <cell r="C203" t="str">
            <v>Куманово</v>
          </cell>
        </row>
        <row r="204">
          <cell r="A204">
            <v>205</v>
          </cell>
          <cell r="B204" t="str">
            <v>Гого Нешковски</v>
          </cell>
          <cell r="C204" t="str">
            <v>Куманово</v>
          </cell>
        </row>
        <row r="205">
          <cell r="A205">
            <v>206</v>
          </cell>
          <cell r="B205" t="str">
            <v>Лука Дворник</v>
          </cell>
          <cell r="C205" t="str">
            <v>Рисови</v>
          </cell>
        </row>
        <row r="206">
          <cell r="A206">
            <v>207</v>
          </cell>
          <cell r="B206" t="str">
            <v>Мемет Сулејмани</v>
          </cell>
          <cell r="C206" t="str">
            <v>Рисови</v>
          </cell>
        </row>
        <row r="207">
          <cell r="A207">
            <v>208</v>
          </cell>
          <cell r="B207" t="str">
            <v>Марија Стојановска</v>
          </cell>
          <cell r="C207" t="str">
            <v>Рисови</v>
          </cell>
        </row>
        <row r="208">
          <cell r="A208">
            <v>209</v>
          </cell>
          <cell r="B208" t="str">
            <v>Никола Ѓурчевски</v>
          </cell>
          <cell r="C208" t="str">
            <v>Вардар</v>
          </cell>
        </row>
        <row r="209">
          <cell r="A209">
            <v>210</v>
          </cell>
          <cell r="B209" t="str">
            <v>Филип Милковски</v>
          </cell>
          <cell r="C209" t="str">
            <v>Вардар</v>
          </cell>
        </row>
        <row r="210">
          <cell r="A210">
            <v>211</v>
          </cell>
          <cell r="B210" t="str">
            <v>Давид Иванов</v>
          </cell>
          <cell r="C210" t="str">
            <v>Телеком НЕЦ 2</v>
          </cell>
        </row>
        <row r="211">
          <cell r="A211">
            <v>212</v>
          </cell>
          <cell r="B211" t="str">
            <v>Ива Саздовска</v>
          </cell>
          <cell r="C211" t="str">
            <v>Рисови</v>
          </cell>
        </row>
        <row r="212">
          <cell r="A212">
            <v>213</v>
          </cell>
          <cell r="B212" t="str">
            <v>Сашо Смолиќ</v>
          </cell>
          <cell r="C212" t="str">
            <v>Рисови</v>
          </cell>
        </row>
        <row r="213">
          <cell r="A213">
            <v>214</v>
          </cell>
          <cell r="B213" t="str">
            <v>Матеја Смолиќ</v>
          </cell>
          <cell r="C213" t="str">
            <v>Рисови</v>
          </cell>
        </row>
        <row r="214">
          <cell r="A214">
            <v>215</v>
          </cell>
          <cell r="B214" t="str">
            <v>Милан Петрески</v>
          </cell>
          <cell r="C214" t="str">
            <v>Вардар</v>
          </cell>
        </row>
        <row r="215">
          <cell r="A215">
            <v>216</v>
          </cell>
          <cell r="B215" t="str">
            <v>Милан Додевски</v>
          </cell>
          <cell r="C215" t="str">
            <v>Рисови</v>
          </cell>
        </row>
        <row r="216">
          <cell r="A216">
            <v>217</v>
          </cell>
          <cell r="B216" t="str">
            <v>Јелена Јокиќ</v>
          </cell>
          <cell r="C216" t="str">
            <v>Рисови</v>
          </cell>
        </row>
        <row r="217">
          <cell r="A217">
            <v>218</v>
          </cell>
          <cell r="B217" t="str">
            <v>Ана Марија Димитрова</v>
          </cell>
          <cell r="C217" t="str">
            <v>Рисови</v>
          </cell>
        </row>
        <row r="218">
          <cell r="A218">
            <v>219</v>
          </cell>
          <cell r="B218" t="str">
            <v>Ива Димитриевска</v>
          </cell>
          <cell r="C218" t="str">
            <v>Рисови</v>
          </cell>
        </row>
        <row r="219">
          <cell r="A219">
            <v>220</v>
          </cell>
          <cell r="B219" t="str">
            <v>Бојана Михајловска</v>
          </cell>
          <cell r="C219" t="str">
            <v>Рисови</v>
          </cell>
        </row>
        <row r="220">
          <cell r="A220">
            <v>221</v>
          </cell>
          <cell r="B220" t="str">
            <v>Стефчо Ристовски</v>
          </cell>
          <cell r="C220" t="str">
            <v>Саса</v>
          </cell>
        </row>
        <row r="221">
          <cell r="A221">
            <v>222</v>
          </cell>
          <cell r="B221" t="str">
            <v>Бобан Спасевски</v>
          </cell>
          <cell r="C221" t="str">
            <v>Саса</v>
          </cell>
        </row>
        <row r="222">
          <cell r="A222">
            <v>223</v>
          </cell>
          <cell r="B222" t="str">
            <v>Гоце Стојановски</v>
          </cell>
          <cell r="C222" t="str">
            <v>Саса</v>
          </cell>
        </row>
        <row r="223">
          <cell r="A223">
            <v>224</v>
          </cell>
          <cell r="B223" t="str">
            <v>Иван Крстевски</v>
          </cell>
          <cell r="C223" t="str">
            <v>Саса</v>
          </cell>
        </row>
        <row r="224">
          <cell r="A224">
            <v>225</v>
          </cell>
          <cell r="B224" t="str">
            <v>Перо Веселиновски</v>
          </cell>
          <cell r="C224" t="str">
            <v>Саса</v>
          </cell>
        </row>
        <row r="225">
          <cell r="A225">
            <v>226</v>
          </cell>
          <cell r="B225" t="str">
            <v>Тодор Барабановски</v>
          </cell>
          <cell r="C225" t="str">
            <v>Струмица</v>
          </cell>
        </row>
        <row r="226">
          <cell r="A226">
            <v>227</v>
          </cell>
          <cell r="B226" t="str">
            <v>Бранко Илишев</v>
          </cell>
          <cell r="C226" t="str">
            <v>Струмица</v>
          </cell>
        </row>
        <row r="227">
          <cell r="A227">
            <v>228</v>
          </cell>
          <cell r="B227" t="str">
            <v>Иван Изов</v>
          </cell>
          <cell r="C227" t="str">
            <v>Струмица</v>
          </cell>
        </row>
        <row r="228">
          <cell r="A228">
            <v>229</v>
          </cell>
          <cell r="B228" t="str">
            <v>Делистан Мустафов</v>
          </cell>
          <cell r="C228" t="str">
            <v>Струмица</v>
          </cell>
        </row>
        <row r="229">
          <cell r="A229">
            <v>230</v>
          </cell>
          <cell r="B229" t="str">
            <v>Кенан Асанов</v>
          </cell>
          <cell r="C229" t="str">
            <v>Астраион</v>
          </cell>
        </row>
        <row r="230">
          <cell r="A230">
            <v>231</v>
          </cell>
          <cell r="B230" t="str">
            <v>Танер Мамишев</v>
          </cell>
          <cell r="C230" t="str">
            <v>Струмица</v>
          </cell>
        </row>
        <row r="231">
          <cell r="A231">
            <v>232</v>
          </cell>
          <cell r="B231" t="str">
            <v>Ивана Ѓеорѓиева</v>
          </cell>
          <cell r="C231" t="str">
            <v>Струмица</v>
          </cell>
        </row>
        <row r="232">
          <cell r="A232">
            <v>233</v>
          </cell>
          <cell r="B232" t="str">
            <v>Елена Ѓеорѓиева</v>
          </cell>
          <cell r="C232" t="str">
            <v>Струмица</v>
          </cell>
        </row>
        <row r="233">
          <cell r="A233">
            <v>234</v>
          </cell>
          <cell r="B233" t="str">
            <v>Марија Бабулова</v>
          </cell>
          <cell r="C233" t="str">
            <v>Струмица</v>
          </cell>
        </row>
        <row r="234">
          <cell r="A234">
            <v>235</v>
          </cell>
          <cell r="B234" t="str">
            <v>Ивана Маркова</v>
          </cell>
          <cell r="C234" t="str">
            <v>Струмица</v>
          </cell>
        </row>
        <row r="235">
          <cell r="A235">
            <v>236</v>
          </cell>
          <cell r="B235" t="str">
            <v>Драган Шкоф</v>
          </cell>
          <cell r="C235" t="str">
            <v>Студент</v>
          </cell>
        </row>
        <row r="236">
          <cell r="A236">
            <v>237</v>
          </cell>
          <cell r="B236" t="str">
            <v>Александар Арсов</v>
          </cell>
          <cell r="C236" t="str">
            <v>Студент</v>
          </cell>
        </row>
        <row r="237">
          <cell r="A237">
            <v>238</v>
          </cell>
          <cell r="B237" t="str">
            <v>Горазд Ристовски</v>
          </cell>
          <cell r="C237" t="str">
            <v>Студент</v>
          </cell>
        </row>
        <row r="238">
          <cell r="A238">
            <v>239</v>
          </cell>
          <cell r="B238" t="str">
            <v>Марјан Аврамовски</v>
          </cell>
          <cell r="C238" t="str">
            <v>Вардар</v>
          </cell>
        </row>
        <row r="239">
          <cell r="A239">
            <v>240</v>
          </cell>
          <cell r="B239" t="str">
            <v>Часлав Илиев</v>
          </cell>
          <cell r="C239" t="str">
            <v>Студент</v>
          </cell>
        </row>
        <row r="240">
          <cell r="A240">
            <v>241</v>
          </cell>
          <cell r="B240" t="str">
            <v>Илми Насуф</v>
          </cell>
          <cell r="C240" t="str">
            <v xml:space="preserve">Шуто Оризари </v>
          </cell>
        </row>
        <row r="241">
          <cell r="A241">
            <v>242</v>
          </cell>
          <cell r="B241" t="str">
            <v>Енрико Бељур</v>
          </cell>
          <cell r="C241" t="str">
            <v xml:space="preserve">Шуто Оризари </v>
          </cell>
        </row>
        <row r="242">
          <cell r="A242">
            <v>243</v>
          </cell>
          <cell r="B242" t="str">
            <v>Мартин Мустафа</v>
          </cell>
          <cell r="C242" t="str">
            <v xml:space="preserve">Шуто Оризари </v>
          </cell>
        </row>
        <row r="243">
          <cell r="A243">
            <v>244</v>
          </cell>
          <cell r="B243" t="str">
            <v>Даниел Идриз</v>
          </cell>
          <cell r="C243" t="str">
            <v>Студент</v>
          </cell>
        </row>
        <row r="244">
          <cell r="A244">
            <v>245</v>
          </cell>
          <cell r="B244" t="str">
            <v>Матеја Франовски</v>
          </cell>
          <cell r="C244" t="str">
            <v>Топспин Плус</v>
          </cell>
        </row>
        <row r="245">
          <cell r="A245">
            <v>246</v>
          </cell>
          <cell r="B245" t="str">
            <v>Стефан Симеонов</v>
          </cell>
          <cell r="C245" t="str">
            <v>Топспин Плус</v>
          </cell>
        </row>
        <row r="246">
          <cell r="A246">
            <v>247</v>
          </cell>
          <cell r="B246" t="str">
            <v>Борјан Цветковски</v>
          </cell>
          <cell r="C246" t="str">
            <v>Топспин Плус</v>
          </cell>
        </row>
        <row r="247">
          <cell r="A247">
            <v>248</v>
          </cell>
          <cell r="B247" t="str">
            <v>Златко Крстевски</v>
          </cell>
          <cell r="C247" t="str">
            <v>Хепи</v>
          </cell>
        </row>
        <row r="248">
          <cell r="A248">
            <v>249</v>
          </cell>
          <cell r="B248" t="str">
            <v>Игор Тодосиев</v>
          </cell>
          <cell r="C248" t="str">
            <v>Хепи</v>
          </cell>
        </row>
        <row r="249">
          <cell r="A249">
            <v>250</v>
          </cell>
          <cell r="B249" t="str">
            <v>Љупчо Стаменков</v>
          </cell>
          <cell r="C249" t="str">
            <v>Хепи</v>
          </cell>
        </row>
        <row r="250">
          <cell r="A250">
            <v>251</v>
          </cell>
          <cell r="B250" t="str">
            <v>Костадинчо Атанасов</v>
          </cell>
          <cell r="C250" t="str">
            <v>Хепи</v>
          </cell>
        </row>
        <row r="251">
          <cell r="A251">
            <v>252</v>
          </cell>
          <cell r="B251" t="str">
            <v>Тоше Стојановски</v>
          </cell>
          <cell r="C251" t="str">
            <v>Хепи</v>
          </cell>
        </row>
        <row r="252">
          <cell r="A252">
            <v>253</v>
          </cell>
          <cell r="B252" t="str">
            <v>Борче Талевски</v>
          </cell>
          <cell r="C252" t="str">
            <v>Пелистер</v>
          </cell>
        </row>
        <row r="253">
          <cell r="A253">
            <v>254</v>
          </cell>
          <cell r="B253" t="str">
            <v>Кирил Тасевски</v>
          </cell>
          <cell r="C253" t="str">
            <v>Евро Спин</v>
          </cell>
        </row>
        <row r="254">
          <cell r="A254">
            <v>255</v>
          </cell>
          <cell r="B254" t="str">
            <v>Тоде Ристов</v>
          </cell>
          <cell r="C254" t="str">
            <v>Пелистер</v>
          </cell>
        </row>
        <row r="255">
          <cell r="A255">
            <v>256</v>
          </cell>
          <cell r="B255" t="str">
            <v>Кристијан Петковиќ</v>
          </cell>
          <cell r="C255" t="str">
            <v>Евро Спин</v>
          </cell>
        </row>
        <row r="256">
          <cell r="A256">
            <v>257</v>
          </cell>
          <cell r="B256" t="str">
            <v>Горан Колевски</v>
          </cell>
          <cell r="C256" t="str">
            <v>Пелистер</v>
          </cell>
        </row>
        <row r="257">
          <cell r="A257">
            <v>258</v>
          </cell>
          <cell r="B257" t="str">
            <v>Менде Јовановски</v>
          </cell>
          <cell r="C257" t="str">
            <v>Евро Спин</v>
          </cell>
        </row>
        <row r="258">
          <cell r="A258">
            <v>259</v>
          </cell>
          <cell r="B258" t="str">
            <v>Николче Видоевски</v>
          </cell>
          <cell r="C258" t="str">
            <v>Евро Спин</v>
          </cell>
        </row>
        <row r="259">
          <cell r="A259">
            <v>260</v>
          </cell>
          <cell r="B259" t="str">
            <v>Лука Тодоровски</v>
          </cell>
          <cell r="C259" t="str">
            <v>Евро Спин</v>
          </cell>
        </row>
        <row r="260">
          <cell r="A260">
            <v>261</v>
          </cell>
          <cell r="B260" t="str">
            <v>Антонио Вељановски</v>
          </cell>
          <cell r="C260" t="str">
            <v>Пелагонија</v>
          </cell>
        </row>
        <row r="261">
          <cell r="A261">
            <v>262</v>
          </cell>
          <cell r="B261" t="str">
            <v>Марко Лозановски</v>
          </cell>
          <cell r="C261" t="str">
            <v>Пелагонија</v>
          </cell>
        </row>
        <row r="262">
          <cell r="A262">
            <v>263</v>
          </cell>
          <cell r="B262" t="str">
            <v>Фадил Мемиќ</v>
          </cell>
          <cell r="C262" t="str">
            <v>Патриоти</v>
          </cell>
        </row>
        <row r="263">
          <cell r="A263">
            <v>264</v>
          </cell>
          <cell r="B263" t="str">
            <v>Тони Андревски</v>
          </cell>
          <cell r="C263" t="str">
            <v>Патриоти</v>
          </cell>
        </row>
        <row r="264">
          <cell r="A264">
            <v>265</v>
          </cell>
          <cell r="B264" t="str">
            <v>Амар Балтиќ</v>
          </cell>
          <cell r="C264" t="str">
            <v>Патриоти</v>
          </cell>
        </row>
        <row r="265">
          <cell r="A265">
            <v>266</v>
          </cell>
          <cell r="B265" t="str">
            <v>Хидајет Мемиќ</v>
          </cell>
          <cell r="C265" t="str">
            <v>Патриоти</v>
          </cell>
        </row>
        <row r="266">
          <cell r="A266">
            <v>267</v>
          </cell>
          <cell r="B266" t="str">
            <v xml:space="preserve">Алтај Дурмиш </v>
          </cell>
          <cell r="C266" t="str">
            <v xml:space="preserve">Шуто Оризари </v>
          </cell>
        </row>
        <row r="267">
          <cell r="A267">
            <v>268</v>
          </cell>
          <cell r="B267" t="str">
            <v>Јохан Идриз</v>
          </cell>
          <cell r="C267" t="str">
            <v>Шуто Оризари</v>
          </cell>
        </row>
        <row r="268">
          <cell r="A268">
            <v>269</v>
          </cell>
          <cell r="B268" t="str">
            <v xml:space="preserve">Рамондо Јашар </v>
          </cell>
          <cell r="C268" t="str">
            <v xml:space="preserve">Шуто Оризари </v>
          </cell>
        </row>
        <row r="269">
          <cell r="A269">
            <v>270</v>
          </cell>
          <cell r="B269" t="str">
            <v>Орнела Салимовска</v>
          </cell>
          <cell r="C269" t="str">
            <v>Шуто Оризари</v>
          </cell>
        </row>
        <row r="270">
          <cell r="A270">
            <v>271</v>
          </cell>
          <cell r="B270" t="str">
            <v>Елез Бајрам</v>
          </cell>
          <cell r="C270" t="str">
            <v>Шуто Оризари 2</v>
          </cell>
        </row>
        <row r="271">
          <cell r="A271">
            <v>272</v>
          </cell>
          <cell r="B271" t="str">
            <v>Касум Бекир</v>
          </cell>
          <cell r="C271" t="str">
            <v>Шуто Оризари 2</v>
          </cell>
        </row>
        <row r="272">
          <cell r="A272">
            <v>273</v>
          </cell>
          <cell r="B272" t="str">
            <v>Шабан Зумберов</v>
          </cell>
          <cell r="C272" t="str">
            <v xml:space="preserve">Шуто Оризари </v>
          </cell>
        </row>
        <row r="273">
          <cell r="A273">
            <v>274</v>
          </cell>
          <cell r="B273" t="str">
            <v>Шевкет Зијади</v>
          </cell>
          <cell r="C273" t="str">
            <v>Шуто Оризари 2</v>
          </cell>
        </row>
        <row r="274">
          <cell r="A274">
            <v>275</v>
          </cell>
          <cell r="B274" t="str">
            <v>Џасмир Фејзула</v>
          </cell>
          <cell r="C274" t="str">
            <v>Шуто Оризари</v>
          </cell>
        </row>
        <row r="275">
          <cell r="A275">
            <v>276</v>
          </cell>
          <cell r="B275" t="str">
            <v>Судахан Умер</v>
          </cell>
          <cell r="C275" t="str">
            <v xml:space="preserve">Шуто Оризари </v>
          </cell>
        </row>
        <row r="276">
          <cell r="A276">
            <v>277</v>
          </cell>
          <cell r="B276" t="str">
            <v xml:space="preserve">Иво Мартиноски </v>
          </cell>
          <cell r="C276" t="str">
            <v xml:space="preserve">Студент </v>
          </cell>
        </row>
        <row r="277">
          <cell r="A277">
            <v>278</v>
          </cell>
          <cell r="B277" t="str">
            <v xml:space="preserve">Славчо Спасеноски </v>
          </cell>
          <cell r="C277" t="str">
            <v>Студент</v>
          </cell>
        </row>
        <row r="278">
          <cell r="A278">
            <v>279</v>
          </cell>
          <cell r="B278" t="str">
            <v xml:space="preserve">Стрезо Јованоски </v>
          </cell>
          <cell r="C278" t="str">
            <v xml:space="preserve">Студент </v>
          </cell>
        </row>
        <row r="279">
          <cell r="A279">
            <v>280</v>
          </cell>
          <cell r="B279" t="str">
            <v>Доријан Трајкоски</v>
          </cell>
          <cell r="C279" t="str">
            <v>Младост 96</v>
          </cell>
        </row>
        <row r="280">
          <cell r="A280">
            <v>281</v>
          </cell>
          <cell r="B280" t="str">
            <v>Иринеј Трајкоски</v>
          </cell>
          <cell r="C280" t="str">
            <v>Младост 96</v>
          </cell>
        </row>
        <row r="281">
          <cell r="A281">
            <v>282</v>
          </cell>
          <cell r="B281" t="str">
            <v>Александар Ацевски</v>
          </cell>
          <cell r="C281" t="str">
            <v>Патриоти</v>
          </cell>
        </row>
        <row r="282">
          <cell r="A282">
            <v>283</v>
          </cell>
          <cell r="B282" t="str">
            <v>Сеад Балтиќ</v>
          </cell>
          <cell r="C282" t="str">
            <v>Патриоти</v>
          </cell>
        </row>
        <row r="283">
          <cell r="A283">
            <v>284</v>
          </cell>
          <cell r="B283" t="str">
            <v>Ѓорѓиј Секулоски</v>
          </cell>
          <cell r="C283" t="str">
            <v>Студент</v>
          </cell>
        </row>
        <row r="284">
          <cell r="A284">
            <v>285</v>
          </cell>
          <cell r="B284" t="str">
            <v>Петар Костоски</v>
          </cell>
          <cell r="C284" t="str">
            <v>Рисови</v>
          </cell>
        </row>
        <row r="285">
          <cell r="A285">
            <v>286</v>
          </cell>
          <cell r="B285" t="str">
            <v>Умут Алиев</v>
          </cell>
          <cell r="C285" t="str">
            <v>Струмица</v>
          </cell>
        </row>
        <row r="286">
          <cell r="A286">
            <v>287</v>
          </cell>
          <cell r="B286" t="str">
            <v>Давид Јоноски</v>
          </cell>
          <cell r="C286" t="str">
            <v>Младост 96</v>
          </cell>
        </row>
        <row r="287">
          <cell r="A287">
            <v>288</v>
          </cell>
          <cell r="B287" t="str">
            <v>Ангел Алексоски</v>
          </cell>
          <cell r="C287" t="str">
            <v>Младост 96</v>
          </cell>
        </row>
        <row r="288">
          <cell r="A288">
            <v>289</v>
          </cell>
          <cell r="B288" t="str">
            <v>Кристијан Киров</v>
          </cell>
          <cell r="C288" t="str">
            <v>Работнички</v>
          </cell>
        </row>
        <row r="289">
          <cell r="A289">
            <v>290</v>
          </cell>
          <cell r="B289" t="str">
            <v>Марија Котеска</v>
          </cell>
          <cell r="C289" t="str">
            <v>Крушево</v>
          </cell>
        </row>
        <row r="290">
          <cell r="A290">
            <v>291</v>
          </cell>
          <cell r="B290" t="str">
            <v>Кирил Мукаетов</v>
          </cell>
          <cell r="C290" t="str">
            <v>Кавадарци</v>
          </cell>
        </row>
        <row r="291">
          <cell r="A291">
            <v>292</v>
          </cell>
          <cell r="B291" t="str">
            <v>Иван Милков</v>
          </cell>
          <cell r="C291" t="str">
            <v>Кавадарци</v>
          </cell>
        </row>
        <row r="292">
          <cell r="A292">
            <v>293</v>
          </cell>
          <cell r="B292" t="str">
            <v>Димитар Баџаков</v>
          </cell>
          <cell r="C292" t="str">
            <v>Астраион</v>
          </cell>
        </row>
        <row r="293">
          <cell r="A293">
            <v>294</v>
          </cell>
          <cell r="B293" t="str">
            <v>Панче Арсов</v>
          </cell>
          <cell r="C293" t="str">
            <v>Хепи</v>
          </cell>
        </row>
        <row r="294">
          <cell r="A294">
            <v>295</v>
          </cell>
          <cell r="B294" t="str">
            <v>Зоран Нешкевски</v>
          </cell>
          <cell r="C294" t="str">
            <v>Берово</v>
          </cell>
        </row>
        <row r="295">
          <cell r="A295">
            <v>296</v>
          </cell>
          <cell r="B295" t="str">
            <v>Мартин Нешкоски</v>
          </cell>
          <cell r="C295" t="str">
            <v>Работнички</v>
          </cell>
        </row>
        <row r="296">
          <cell r="A296">
            <v>297</v>
          </cell>
          <cell r="B296" t="str">
            <v xml:space="preserve">Мила Саздовска </v>
          </cell>
          <cell r="C296" t="str">
            <v>Рисови</v>
          </cell>
        </row>
        <row r="297">
          <cell r="A297">
            <v>298</v>
          </cell>
          <cell r="B297" t="str">
            <v>Павле Милошевски</v>
          </cell>
          <cell r="C297" t="str">
            <v>Рисови</v>
          </cell>
        </row>
        <row r="298">
          <cell r="A298">
            <v>299</v>
          </cell>
          <cell r="B298" t="str">
            <v>Филип Ангела</v>
          </cell>
          <cell r="C298" t="str">
            <v>Пелагонија</v>
          </cell>
        </row>
        <row r="299">
          <cell r="A299">
            <v>300</v>
          </cell>
          <cell r="B299" t="str">
            <v>Јован Станковски</v>
          </cell>
          <cell r="C299" t="str">
            <v>Рисови</v>
          </cell>
        </row>
        <row r="300">
          <cell r="A300">
            <v>301</v>
          </cell>
          <cell r="B300" t="str">
            <v>Оран Искендер</v>
          </cell>
          <cell r="C300" t="str">
            <v>Шуто Оризари 2</v>
          </cell>
        </row>
        <row r="301">
          <cell r="A301">
            <v>302</v>
          </cell>
          <cell r="B301" t="str">
            <v>Рикардо Бељур</v>
          </cell>
          <cell r="C301" t="str">
            <v>Шуто Оризари 2</v>
          </cell>
        </row>
        <row r="302">
          <cell r="A302">
            <v>303</v>
          </cell>
          <cell r="B302" t="str">
            <v>Сафет Ќамил</v>
          </cell>
          <cell r="C302" t="str">
            <v>Шуто Оризари 2</v>
          </cell>
        </row>
        <row r="303">
          <cell r="A303">
            <v>304</v>
          </cell>
          <cell r="B303" t="str">
            <v>Сефо Мурат</v>
          </cell>
          <cell r="C303" t="str">
            <v>Шуто Оризари 2</v>
          </cell>
        </row>
        <row r="304">
          <cell r="A304">
            <v>305</v>
          </cell>
          <cell r="B304" t="str">
            <v>Давид Давитковски</v>
          </cell>
          <cell r="C304" t="str">
            <v>Крива Паланка</v>
          </cell>
        </row>
        <row r="305">
          <cell r="A305">
            <v>306</v>
          </cell>
          <cell r="B305" t="str">
            <v>Аднан Сулејман</v>
          </cell>
          <cell r="C305" t="str">
            <v>Шуто Оризари</v>
          </cell>
        </row>
        <row r="306">
          <cell r="A306">
            <v>307</v>
          </cell>
          <cell r="B306" t="str">
            <v>Милаим Мустафа</v>
          </cell>
          <cell r="C306" t="str">
            <v>Шуто Оризари</v>
          </cell>
        </row>
        <row r="307">
          <cell r="A307">
            <v>308</v>
          </cell>
          <cell r="B307" t="str">
            <v>Исеин Латиг</v>
          </cell>
          <cell r="C307" t="str">
            <v>Шуто Оризари 2</v>
          </cell>
        </row>
        <row r="308">
          <cell r="A308">
            <v>309</v>
          </cell>
          <cell r="B308" t="str">
            <v>Џеват Селимовски</v>
          </cell>
          <cell r="C308" t="str">
            <v>Шуто Оризари</v>
          </cell>
        </row>
        <row r="309">
          <cell r="A309">
            <v>310</v>
          </cell>
          <cell r="B309" t="str">
            <v>Вецко Соколовски</v>
          </cell>
          <cell r="C309" t="str">
            <v>Крушево</v>
          </cell>
        </row>
        <row r="310">
          <cell r="A310">
            <v>311</v>
          </cell>
          <cell r="B310" t="str">
            <v>Дарио Веселиновски</v>
          </cell>
          <cell r="C310" t="str">
            <v>Саса</v>
          </cell>
        </row>
        <row r="311">
          <cell r="A311">
            <v>312</v>
          </cell>
          <cell r="B311" t="str">
            <v>Давид Ангеловски</v>
          </cell>
          <cell r="C311" t="str">
            <v>Саса</v>
          </cell>
        </row>
        <row r="312">
          <cell r="A312">
            <v>313</v>
          </cell>
          <cell r="B312" t="str">
            <v>Ерик Арсов</v>
          </cell>
          <cell r="C312" t="str">
            <v>Саса</v>
          </cell>
        </row>
        <row r="313">
          <cell r="A313">
            <v>314</v>
          </cell>
          <cell r="B313" t="str">
            <v>Гоце Ивановски</v>
          </cell>
          <cell r="C313" t="str">
            <v>Саса</v>
          </cell>
        </row>
        <row r="314">
          <cell r="A314">
            <v>315</v>
          </cell>
          <cell r="B314" t="str">
            <v>Христијан Стојковски</v>
          </cell>
          <cell r="C314" t="str">
            <v>Саса</v>
          </cell>
        </row>
        <row r="315">
          <cell r="A315">
            <v>316</v>
          </cell>
          <cell r="B315" t="str">
            <v>Лука Стојановски</v>
          </cell>
          <cell r="C315" t="str">
            <v>Саса</v>
          </cell>
        </row>
        <row r="316">
          <cell r="A316">
            <v>317</v>
          </cell>
          <cell r="B316" t="str">
            <v>Лука Величковски</v>
          </cell>
          <cell r="C316" t="str">
            <v>Саса</v>
          </cell>
        </row>
        <row r="317">
          <cell r="A317">
            <v>318</v>
          </cell>
          <cell r="B317" t="str">
            <v>Михаил Милковски</v>
          </cell>
          <cell r="C317" t="str">
            <v>Саса</v>
          </cell>
        </row>
        <row r="318">
          <cell r="A318">
            <v>319</v>
          </cell>
          <cell r="B318" t="str">
            <v>Мимоза Стојковска</v>
          </cell>
          <cell r="C318" t="str">
            <v>Саса</v>
          </cell>
        </row>
        <row r="319">
          <cell r="A319">
            <v>320</v>
          </cell>
          <cell r="B319" t="str">
            <v>Симона Ангеловска</v>
          </cell>
          <cell r="C319" t="str">
            <v>Саса</v>
          </cell>
        </row>
        <row r="320">
          <cell r="A320">
            <v>321</v>
          </cell>
          <cell r="B320" t="str">
            <v>Тоше Анастасовски</v>
          </cell>
          <cell r="C320" t="str">
            <v>Саса</v>
          </cell>
        </row>
        <row r="321">
          <cell r="A321">
            <v>322</v>
          </cell>
          <cell r="B321" t="str">
            <v>Виктор Ѓорѓиевски</v>
          </cell>
          <cell r="C321" t="str">
            <v>Саса</v>
          </cell>
        </row>
        <row r="322">
          <cell r="A322">
            <v>323</v>
          </cell>
          <cell r="B322" t="str">
            <v>Димитар Арсов</v>
          </cell>
          <cell r="C322" t="str">
            <v>Хепи</v>
          </cell>
        </row>
        <row r="323">
          <cell r="A323">
            <v>324</v>
          </cell>
          <cell r="B323" t="str">
            <v>Ина Николовска</v>
          </cell>
          <cell r="C323" t="str">
            <v>Крива Паланка 2007</v>
          </cell>
        </row>
        <row r="324">
          <cell r="A324">
            <v>325</v>
          </cell>
          <cell r="B324" t="str">
            <v>Павел Јосимовски</v>
          </cell>
          <cell r="C324" t="str">
            <v>Крива Паланка 2007</v>
          </cell>
        </row>
        <row r="325">
          <cell r="A325">
            <v>326</v>
          </cell>
          <cell r="B325" t="str">
            <v>Јован Јосимовски</v>
          </cell>
          <cell r="C325" t="str">
            <v>Крива Паланка 2007</v>
          </cell>
        </row>
        <row r="326">
          <cell r="A326">
            <v>327</v>
          </cell>
          <cell r="B326" t="str">
            <v>Јована Стаменковска</v>
          </cell>
          <cell r="C326" t="str">
            <v>Крива Паланка 2007</v>
          </cell>
        </row>
        <row r="327">
          <cell r="A327">
            <v>328</v>
          </cell>
          <cell r="B327" t="str">
            <v>Лука Стаменковски</v>
          </cell>
          <cell r="C327" t="str">
            <v>Крива Паланка 2007</v>
          </cell>
        </row>
        <row r="328">
          <cell r="A328">
            <v>329</v>
          </cell>
          <cell r="B328" t="str">
            <v>Ева Јакимовска</v>
          </cell>
          <cell r="C328" t="str">
            <v>Крива Паланка 2007</v>
          </cell>
        </row>
        <row r="329">
          <cell r="A329">
            <v>330</v>
          </cell>
          <cell r="B329" t="str">
            <v>Јован Коминивски</v>
          </cell>
          <cell r="C329" t="str">
            <v>Пелистер</v>
          </cell>
        </row>
        <row r="330">
          <cell r="A330">
            <v>331</v>
          </cell>
          <cell r="B330" t="str">
            <v>Даниел Ѓокановски</v>
          </cell>
          <cell r="C330" t="str">
            <v>Пелистер</v>
          </cell>
        </row>
        <row r="331">
          <cell r="A331">
            <v>332</v>
          </cell>
          <cell r="B331" t="str">
            <v>Ангела Алексовска</v>
          </cell>
          <cell r="C331" t="str">
            <v>Крива Паланка 2007</v>
          </cell>
        </row>
        <row r="332">
          <cell r="A332">
            <v>333</v>
          </cell>
          <cell r="B332" t="str">
            <v>Михаел Станковски</v>
          </cell>
          <cell r="C332" t="str">
            <v>Крива Паланка 2007</v>
          </cell>
        </row>
        <row r="333">
          <cell r="A333">
            <v>334</v>
          </cell>
          <cell r="B333" t="str">
            <v>Никола Марковски</v>
          </cell>
          <cell r="C333" t="str">
            <v>Студент</v>
          </cell>
        </row>
        <row r="334">
          <cell r="A334">
            <v>335</v>
          </cell>
          <cell r="B334" t="str">
            <v>Стефан Костадиновиќ</v>
          </cell>
          <cell r="C334" t="str">
            <v>Младост 96</v>
          </cell>
        </row>
        <row r="335">
          <cell r="A335">
            <v>336</v>
          </cell>
          <cell r="B335" t="str">
            <v>Ивица Кондев</v>
          </cell>
          <cell r="C335" t="str">
            <v>Топспин Плус</v>
          </cell>
        </row>
        <row r="336">
          <cell r="A336">
            <v>337</v>
          </cell>
          <cell r="B336" t="str">
            <v>Моника Стајковска</v>
          </cell>
          <cell r="C336" t="str">
            <v>Берово 2</v>
          </cell>
        </row>
        <row r="337">
          <cell r="A337">
            <v>338</v>
          </cell>
          <cell r="B337" t="str">
            <v>Кристијан Џалевски</v>
          </cell>
          <cell r="C337" t="str">
            <v>Берово</v>
          </cell>
        </row>
        <row r="338">
          <cell r="A338">
            <v>339</v>
          </cell>
          <cell r="B338" t="str">
            <v>Сара Ризовска</v>
          </cell>
          <cell r="C338" t="str">
            <v>Берово 2</v>
          </cell>
        </row>
        <row r="339">
          <cell r="A339">
            <v>340</v>
          </cell>
          <cell r="B339" t="str">
            <v>Александар Перовски</v>
          </cell>
          <cell r="C339" t="str">
            <v>Берово</v>
          </cell>
        </row>
        <row r="340">
          <cell r="A340">
            <v>341</v>
          </cell>
          <cell r="B340" t="str">
            <v>Илија Ризовски</v>
          </cell>
          <cell r="C340" t="str">
            <v>Берово</v>
          </cell>
        </row>
        <row r="341">
          <cell r="A341">
            <v>342</v>
          </cell>
          <cell r="B341" t="str">
            <v>Ристе Боболински</v>
          </cell>
          <cell r="C341" t="str">
            <v>Берово</v>
          </cell>
        </row>
        <row r="342">
          <cell r="A342">
            <v>343</v>
          </cell>
          <cell r="B342" t="str">
            <v>Александар Гапковски</v>
          </cell>
          <cell r="C342" t="str">
            <v>Студент</v>
          </cell>
        </row>
        <row r="343">
          <cell r="A343">
            <v>344</v>
          </cell>
          <cell r="B343" t="str">
            <v>Георгиј Стојаноски</v>
          </cell>
          <cell r="C343" t="str">
            <v>Студент</v>
          </cell>
        </row>
        <row r="344">
          <cell r="A344">
            <v>345</v>
          </cell>
          <cell r="B344" t="str">
            <v>Михаил Стојаноски</v>
          </cell>
          <cell r="C344" t="str">
            <v>Студент</v>
          </cell>
        </row>
        <row r="345">
          <cell r="A345">
            <v>346</v>
          </cell>
          <cell r="B345" t="str">
            <v>Јаков Стојаноски</v>
          </cell>
          <cell r="C345" t="str">
            <v>Студент</v>
          </cell>
        </row>
        <row r="346">
          <cell r="A346">
            <v>347</v>
          </cell>
          <cell r="B346" t="str">
            <v>Кристијан Каламадевски</v>
          </cell>
          <cell r="C346" t="str">
            <v>Берово 2</v>
          </cell>
        </row>
        <row r="347">
          <cell r="A347">
            <v>348</v>
          </cell>
          <cell r="B347" t="str">
            <v>Александар Демјански</v>
          </cell>
          <cell r="C347" t="str">
            <v>Берово</v>
          </cell>
        </row>
        <row r="348">
          <cell r="A348">
            <v>349</v>
          </cell>
          <cell r="B348" t="str">
            <v>Благица Печинска</v>
          </cell>
          <cell r="C348" t="str">
            <v>Берово</v>
          </cell>
        </row>
        <row r="349">
          <cell r="A349">
            <v>350</v>
          </cell>
          <cell r="B349" t="str">
            <v>Бојан Мустачки</v>
          </cell>
          <cell r="C349" t="str">
            <v>Берово</v>
          </cell>
        </row>
        <row r="350">
          <cell r="A350">
            <v>351</v>
          </cell>
          <cell r="B350" t="str">
            <v>Александар Печински</v>
          </cell>
          <cell r="C350" t="str">
            <v>Берово</v>
          </cell>
        </row>
        <row r="351">
          <cell r="A351">
            <v>352</v>
          </cell>
          <cell r="B351" t="str">
            <v>Атанас Вуксанов</v>
          </cell>
          <cell r="C351" t="str">
            <v>Берово</v>
          </cell>
        </row>
        <row r="352">
          <cell r="A352">
            <v>353</v>
          </cell>
          <cell r="B352" t="str">
            <v>Леонарда Ковачовска</v>
          </cell>
          <cell r="C352" t="str">
            <v>Берово</v>
          </cell>
        </row>
        <row r="353">
          <cell r="A353">
            <v>354</v>
          </cell>
          <cell r="B353" t="str">
            <v>Андреј Самарџиски</v>
          </cell>
          <cell r="C353" t="str">
            <v>Берово</v>
          </cell>
        </row>
        <row r="354">
          <cell r="A354">
            <v>355</v>
          </cell>
          <cell r="B354" t="str">
            <v>Леонид Гидалов</v>
          </cell>
          <cell r="C354" t="str">
            <v>Рисови</v>
          </cell>
        </row>
        <row r="355">
          <cell r="A355">
            <v>356</v>
          </cell>
          <cell r="B355" t="str">
            <v>Лена Гидалова</v>
          </cell>
          <cell r="C355" t="str">
            <v>Рисови</v>
          </cell>
        </row>
        <row r="356">
          <cell r="A356">
            <v>357</v>
          </cell>
          <cell r="B356" t="str">
            <v>Кристијан Јаковчевски</v>
          </cell>
          <cell r="C356" t="str">
            <v>Студент</v>
          </cell>
        </row>
        <row r="357">
          <cell r="A357">
            <v>358</v>
          </cell>
          <cell r="B357" t="str">
            <v>Димитар Петровски</v>
          </cell>
          <cell r="C357" t="str">
            <v>Мултитекс</v>
          </cell>
        </row>
        <row r="358">
          <cell r="A358">
            <v>359</v>
          </cell>
          <cell r="B358" t="str">
            <v>Томи Јованов</v>
          </cell>
          <cell r="C358" t="str">
            <v>Студент</v>
          </cell>
        </row>
        <row r="359">
          <cell r="A359">
            <v>360</v>
          </cell>
          <cell r="B359" t="str">
            <v>Сара Зафировска</v>
          </cell>
          <cell r="C359" t="str">
            <v>Студент</v>
          </cell>
        </row>
        <row r="360">
          <cell r="A360">
            <v>361</v>
          </cell>
          <cell r="B360" t="str">
            <v>Петар Јуришиќ</v>
          </cell>
          <cell r="C360" t="str">
            <v>Дебар Маало</v>
          </cell>
        </row>
        <row r="361">
          <cell r="A361">
            <v>362</v>
          </cell>
          <cell r="B361" t="str">
            <v>Матеј Мајсторски</v>
          </cell>
          <cell r="C361" t="str">
            <v>Студент</v>
          </cell>
        </row>
        <row r="362">
          <cell r="A362">
            <v>363</v>
          </cell>
          <cell r="B362" t="str">
            <v>Влатко Гурев</v>
          </cell>
          <cell r="C362" t="str">
            <v>Кавадарци</v>
          </cell>
        </row>
        <row r="363">
          <cell r="A363">
            <v>364</v>
          </cell>
          <cell r="B363" t="str">
            <v>Петар Мукаетов</v>
          </cell>
          <cell r="C363" t="str">
            <v>Кавадарци</v>
          </cell>
        </row>
        <row r="364">
          <cell r="A364">
            <v>365</v>
          </cell>
          <cell r="B364" t="str">
            <v>Ѓорѓе Бораниев</v>
          </cell>
          <cell r="C364" t="str">
            <v>Радовиш</v>
          </cell>
        </row>
        <row r="365">
          <cell r="A365">
            <v>366</v>
          </cell>
          <cell r="B365" t="str">
            <v>Катарина Лаура Михајлов</v>
          </cell>
          <cell r="C365" t="str">
            <v>Телеком НЕЦ 2</v>
          </cell>
        </row>
        <row r="366">
          <cell r="A366">
            <v>367</v>
          </cell>
          <cell r="B366" t="str">
            <v>Ненад Диниќ</v>
          </cell>
          <cell r="C366" t="str">
            <v>Борец ТИМ</v>
          </cell>
        </row>
        <row r="367">
          <cell r="A367">
            <v>368</v>
          </cell>
          <cell r="B367" t="str">
            <v>Филип Алавантијоски</v>
          </cell>
          <cell r="C367" t="str">
            <v>Младост 96</v>
          </cell>
        </row>
        <row r="368">
          <cell r="A368">
            <v>369</v>
          </cell>
          <cell r="B368" t="str">
            <v>Петар Кочомилески</v>
          </cell>
          <cell r="C368" t="str">
            <v>Младост 96</v>
          </cell>
        </row>
        <row r="369">
          <cell r="A369">
            <v>370</v>
          </cell>
          <cell r="B369" t="str">
            <v>Трајче Икономов</v>
          </cell>
          <cell r="C369" t="str">
            <v>Борец ТИМ</v>
          </cell>
        </row>
        <row r="370">
          <cell r="A370">
            <v>371</v>
          </cell>
          <cell r="B370" t="str">
            <v>Марио Доневски</v>
          </cell>
          <cell r="C370" t="str">
            <v>Студент</v>
          </cell>
        </row>
        <row r="371">
          <cell r="A371">
            <v>372</v>
          </cell>
          <cell r="B371" t="str">
            <v>Благој Богатинов</v>
          </cell>
          <cell r="C371" t="str">
            <v>Шампион ФА</v>
          </cell>
        </row>
        <row r="372">
          <cell r="A372">
            <v>373</v>
          </cell>
          <cell r="B372" t="str">
            <v>Анета Станковска</v>
          </cell>
          <cell r="C372" t="str">
            <v>Кавадарци</v>
          </cell>
        </row>
        <row r="373">
          <cell r="A373">
            <v>374</v>
          </cell>
          <cell r="B373" t="str">
            <v>Кристијан Бирдевски</v>
          </cell>
          <cell r="C373" t="str">
            <v>Соколана 2020</v>
          </cell>
        </row>
        <row r="374">
          <cell r="A374">
            <v>375</v>
          </cell>
          <cell r="B374" t="str">
            <v>Давид Бирдевски</v>
          </cell>
          <cell r="C374" t="str">
            <v>Соколана 2020</v>
          </cell>
        </row>
        <row r="375">
          <cell r="A375">
            <v>376</v>
          </cell>
          <cell r="B375" t="str">
            <v>Горан Дишковски</v>
          </cell>
          <cell r="C375" t="str">
            <v>Соколана 2020</v>
          </cell>
        </row>
        <row r="376">
          <cell r="A376">
            <v>377</v>
          </cell>
          <cell r="B376" t="str">
            <v>Ален Балтиќ</v>
          </cell>
          <cell r="C376" t="str">
            <v>Патриоти</v>
          </cell>
        </row>
        <row r="377">
          <cell r="A377">
            <v>378</v>
          </cell>
          <cell r="B377" t="str">
            <v>Атанас Ципушев</v>
          </cell>
          <cell r="C377" t="str">
            <v>Радовиш</v>
          </cell>
        </row>
        <row r="378">
          <cell r="A378">
            <v>379</v>
          </cell>
          <cell r="B378" t="str">
            <v>Катерина Даова</v>
          </cell>
          <cell r="C378" t="str">
            <v>Радовиш</v>
          </cell>
        </row>
        <row r="379">
          <cell r="A379">
            <v>380</v>
          </cell>
          <cell r="B379" t="str">
            <v>Дарко Мирчевски</v>
          </cell>
          <cell r="C379" t="str">
            <v>Борец ТИМ</v>
          </cell>
        </row>
        <row r="380">
          <cell r="A380">
            <v>381</v>
          </cell>
          <cell r="B380" t="str">
            <v>Бени Џеладин</v>
          </cell>
          <cell r="C380" t="str">
            <v>Шуто Оризари 2</v>
          </cell>
        </row>
        <row r="381">
          <cell r="A381">
            <v>382</v>
          </cell>
          <cell r="B381" t="str">
            <v>Исеин Латив</v>
          </cell>
          <cell r="C381" t="str">
            <v>Шуто Оризари 2</v>
          </cell>
        </row>
        <row r="382">
          <cell r="A382">
            <v>383</v>
          </cell>
          <cell r="B382" t="str">
            <v>Андреј Анџиев</v>
          </cell>
          <cell r="C382" t="str">
            <v>Младост 96</v>
          </cell>
        </row>
        <row r="383">
          <cell r="A383">
            <v>384</v>
          </cell>
          <cell r="B383" t="str">
            <v>Трајче Маркоски</v>
          </cell>
          <cell r="C383" t="str">
            <v>Младост</v>
          </cell>
        </row>
        <row r="384">
          <cell r="A384">
            <v>385</v>
          </cell>
          <cell r="B384" t="str">
            <v>Глигор Доневски</v>
          </cell>
          <cell r="C384" t="str">
            <v>Куманово</v>
          </cell>
        </row>
        <row r="385">
          <cell r="A385">
            <v>386</v>
          </cell>
          <cell r="B385" t="str">
            <v>Борис Христов</v>
          </cell>
          <cell r="C385" t="str">
            <v>Кочани</v>
          </cell>
        </row>
        <row r="386">
          <cell r="A386">
            <v>387</v>
          </cell>
          <cell r="B386" t="str">
            <v>Кристијан Митевски</v>
          </cell>
          <cell r="C386" t="str">
            <v>Кочани</v>
          </cell>
        </row>
        <row r="387">
          <cell r="A387">
            <v>388</v>
          </cell>
          <cell r="B387" t="str">
            <v>Алекс Андов</v>
          </cell>
          <cell r="C387" t="str">
            <v>Кочани</v>
          </cell>
        </row>
        <row r="388">
          <cell r="A388">
            <v>389</v>
          </cell>
          <cell r="B388" t="str">
            <v>Рамадан Алим</v>
          </cell>
          <cell r="C388" t="str">
            <v>Шуто Оризари 2</v>
          </cell>
        </row>
        <row r="389">
          <cell r="A389">
            <v>390</v>
          </cell>
          <cell r="B389" t="str">
            <v>Амир Ибраими</v>
          </cell>
          <cell r="C389" t="str">
            <v>Шуто Оризари 2</v>
          </cell>
        </row>
        <row r="390">
          <cell r="A390">
            <v>391</v>
          </cell>
          <cell r="B390" t="str">
            <v>Роберт Стаменковски</v>
          </cell>
          <cell r="C390" t="str">
            <v xml:space="preserve">Крива Паланка </v>
          </cell>
        </row>
        <row r="391">
          <cell r="A391">
            <v>392</v>
          </cell>
          <cell r="B391" t="str">
            <v>Марко Ложаноски</v>
          </cell>
        </row>
        <row r="392">
          <cell r="A392">
            <v>393</v>
          </cell>
          <cell r="B392" t="str">
            <v>Даниел Маркоски</v>
          </cell>
        </row>
        <row r="393">
          <cell r="A393">
            <v>394</v>
          </cell>
          <cell r="B393" t="str">
            <v>Трајан Ѓурчиноски</v>
          </cell>
        </row>
        <row r="394">
          <cell r="A394">
            <v>395</v>
          </cell>
          <cell r="B394" t="str">
            <v>Давор Поповски</v>
          </cell>
          <cell r="C394" t="str">
            <v>Струга</v>
          </cell>
        </row>
        <row r="395">
          <cell r="A395">
            <v>396</v>
          </cell>
          <cell r="B395" t="str">
            <v>Кан Груби</v>
          </cell>
          <cell r="C395" t="str">
            <v>Рисови</v>
          </cell>
        </row>
        <row r="396">
          <cell r="A396">
            <v>397</v>
          </cell>
          <cell r="B396" t="str">
            <v>Иван Атанасов</v>
          </cell>
          <cell r="C396" t="str">
            <v>Астраион</v>
          </cell>
        </row>
        <row r="397">
          <cell r="A397">
            <v>398</v>
          </cell>
          <cell r="B397" t="str">
            <v>Верица Целески</v>
          </cell>
          <cell r="C397" t="str">
            <v>Астраион</v>
          </cell>
        </row>
        <row r="398">
          <cell r="A398">
            <v>399</v>
          </cell>
          <cell r="B398" t="str">
            <v>Ани Андреева</v>
          </cell>
          <cell r="C398" t="str">
            <v>Астраион</v>
          </cell>
        </row>
        <row r="399">
          <cell r="A399">
            <v>400</v>
          </cell>
          <cell r="B399" t="str">
            <v>Добри Думевски</v>
          </cell>
          <cell r="C399" t="str">
            <v>Евро Спин</v>
          </cell>
        </row>
        <row r="400">
          <cell r="A400">
            <v>401</v>
          </cell>
          <cell r="B400" t="str">
            <v>Иван Момировски</v>
          </cell>
          <cell r="C400" t="str">
            <v>Дебар Маало</v>
          </cell>
        </row>
        <row r="401">
          <cell r="A401">
            <v>402</v>
          </cell>
          <cell r="B401" t="str">
            <v>Ефстатиос Стаматиоу</v>
          </cell>
          <cell r="C401" t="str">
            <v>Дебар Маало</v>
          </cell>
        </row>
        <row r="402">
          <cell r="A402">
            <v>403</v>
          </cell>
          <cell r="B402" t="str">
            <v>Никола Арсовски</v>
          </cell>
          <cell r="C402" t="str">
            <v>Дебар Маало</v>
          </cell>
        </row>
        <row r="403">
          <cell r="A403">
            <v>404</v>
          </cell>
          <cell r="B403" t="str">
            <v>Љупчо Треновски</v>
          </cell>
          <cell r="C403" t="str">
            <v>Берово 2</v>
          </cell>
        </row>
        <row r="404">
          <cell r="A404">
            <v>405</v>
          </cell>
          <cell r="B404" t="str">
            <v>Илија Пашовски</v>
          </cell>
          <cell r="C404" t="str">
            <v>Берово</v>
          </cell>
        </row>
        <row r="405">
          <cell r="A405">
            <v>406</v>
          </cell>
          <cell r="B405" t="str">
            <v>Александар Стојанов</v>
          </cell>
          <cell r="C405" t="str">
            <v>Студент</v>
          </cell>
        </row>
        <row r="406">
          <cell r="A406">
            <v>407</v>
          </cell>
          <cell r="B406" t="str">
            <v>Сара Јанева</v>
          </cell>
          <cell r="C406" t="str">
            <v>Струмица</v>
          </cell>
        </row>
        <row r="407">
          <cell r="A407">
            <v>408</v>
          </cell>
          <cell r="B407" t="str">
            <v>Бранимир Кубелка</v>
          </cell>
          <cell r="C407" t="str">
            <v>Телеком НЕЦ</v>
          </cell>
        </row>
        <row r="408">
          <cell r="A408">
            <v>409</v>
          </cell>
          <cell r="B408" t="str">
            <v>Усеин Елезовиќ</v>
          </cell>
          <cell r="C408" t="str">
            <v>Шуто Оризари 2</v>
          </cell>
        </row>
        <row r="409">
          <cell r="A409">
            <v>410</v>
          </cell>
          <cell r="B409" t="str">
            <v>Христијан Михајлоски</v>
          </cell>
          <cell r="C409" t="str">
            <v>Крушево</v>
          </cell>
        </row>
        <row r="410">
          <cell r="A410">
            <v>411</v>
          </cell>
          <cell r="B410" t="str">
            <v>Коста Нане</v>
          </cell>
          <cell r="C410" t="str">
            <v>Крушево</v>
          </cell>
        </row>
        <row r="411">
          <cell r="A411">
            <v>412</v>
          </cell>
          <cell r="B411" t="str">
            <v>Љубица Смилеска</v>
          </cell>
          <cell r="C411" t="str">
            <v>Крушево</v>
          </cell>
        </row>
        <row r="412">
          <cell r="A412">
            <v>413</v>
          </cell>
          <cell r="B412" t="str">
            <v>Ненад Матевски</v>
          </cell>
          <cell r="C412" t="str">
            <v>Вардар</v>
          </cell>
        </row>
        <row r="413">
          <cell r="A413">
            <v>414</v>
          </cell>
          <cell r="B413" t="str">
            <v>Никола Ципушев</v>
          </cell>
          <cell r="C413" t="str">
            <v>Радовиш</v>
          </cell>
        </row>
        <row r="414">
          <cell r="A414">
            <v>415</v>
          </cell>
          <cell r="B414" t="str">
            <v>Томе Петков</v>
          </cell>
          <cell r="C414" t="str">
            <v>Пелагонија</v>
          </cell>
        </row>
        <row r="415">
          <cell r="A415">
            <v>416</v>
          </cell>
          <cell r="B415" t="str">
            <v>Илче Јовановски</v>
          </cell>
          <cell r="C415" t="str">
            <v>Пелагонија</v>
          </cell>
        </row>
        <row r="416">
          <cell r="A416">
            <v>417</v>
          </cell>
          <cell r="B416" t="str">
            <v>Александар Петковски</v>
          </cell>
          <cell r="C416" t="str">
            <v>Пелагонија</v>
          </cell>
        </row>
        <row r="417">
          <cell r="A417">
            <v>418</v>
          </cell>
          <cell r="B417" t="str">
            <v>Ана Смолиќ</v>
          </cell>
          <cell r="C417" t="str">
            <v>Рисови</v>
          </cell>
        </row>
        <row r="418">
          <cell r="A418">
            <v>419</v>
          </cell>
          <cell r="B418" t="str">
            <v>Калина Георгиевска</v>
          </cell>
          <cell r="C418" t="str">
            <v>Рисови</v>
          </cell>
        </row>
        <row r="419">
          <cell r="A419">
            <v>420</v>
          </cell>
          <cell r="B419" t="str">
            <v>Кристијан Митев</v>
          </cell>
          <cell r="C419" t="str">
            <v>Пелагонија</v>
          </cell>
        </row>
        <row r="420">
          <cell r="A420">
            <v>421</v>
          </cell>
          <cell r="B420" t="str">
            <v>Филип Здравковски</v>
          </cell>
          <cell r="C420" t="str">
            <v>Вардар</v>
          </cell>
        </row>
        <row r="421">
          <cell r="A421">
            <v>422</v>
          </cell>
          <cell r="B421" t="str">
            <v>Теодора Наумоска</v>
          </cell>
          <cell r="C421" t="str">
            <v>Крушево</v>
          </cell>
        </row>
        <row r="422">
          <cell r="A422">
            <v>423</v>
          </cell>
          <cell r="B422" t="str">
            <v>Марко Сирачевски</v>
          </cell>
          <cell r="C422" t="str">
            <v>Берово</v>
          </cell>
        </row>
        <row r="423">
          <cell r="A423">
            <v>424</v>
          </cell>
          <cell r="B423" t="str">
            <v>Дина Кучевиќ Колевска</v>
          </cell>
          <cell r="C423" t="str">
            <v>Берово</v>
          </cell>
        </row>
        <row r="424">
          <cell r="A424">
            <v>425</v>
          </cell>
          <cell r="B424" t="str">
            <v>Давид Треновски</v>
          </cell>
          <cell r="C424" t="str">
            <v>Берово</v>
          </cell>
        </row>
        <row r="425">
          <cell r="A425">
            <v>426</v>
          </cell>
          <cell r="B425" t="str">
            <v>Сара Бугариновска</v>
          </cell>
          <cell r="C425" t="str">
            <v>Берово</v>
          </cell>
        </row>
        <row r="426">
          <cell r="A426">
            <v>427</v>
          </cell>
          <cell r="B426" t="str">
            <v>Мила Гулеска</v>
          </cell>
          <cell r="C426" t="str">
            <v>Младост 96</v>
          </cell>
        </row>
        <row r="427">
          <cell r="A427">
            <v>428</v>
          </cell>
          <cell r="B427" t="str">
            <v>Михаил Стојанов</v>
          </cell>
          <cell r="C427" t="str">
            <v>Борец ТИМ</v>
          </cell>
        </row>
        <row r="428">
          <cell r="A428">
            <v>429</v>
          </cell>
          <cell r="B428" t="str">
            <v>Андреј Величков</v>
          </cell>
          <cell r="C428" t="str">
            <v>Борец ТИМ</v>
          </cell>
        </row>
        <row r="429">
          <cell r="A429">
            <v>430</v>
          </cell>
          <cell r="B429" t="str">
            <v>Марија Величкова</v>
          </cell>
          <cell r="C429" t="str">
            <v>Борец ТИМ</v>
          </cell>
        </row>
        <row r="430">
          <cell r="A430">
            <v>431</v>
          </cell>
          <cell r="B430" t="str">
            <v>Андреј Апостолов</v>
          </cell>
          <cell r="C430" t="str">
            <v>Борец ТИМ</v>
          </cell>
        </row>
        <row r="431">
          <cell r="A431">
            <v>432</v>
          </cell>
          <cell r="B431" t="str">
            <v>Виктор Глушков</v>
          </cell>
          <cell r="C431" t="str">
            <v>Борец ТИМ</v>
          </cell>
        </row>
        <row r="432">
          <cell r="A432">
            <v>433</v>
          </cell>
          <cell r="B432" t="str">
            <v>Мартин Ристески</v>
          </cell>
          <cell r="C432" t="str">
            <v>Младост 96</v>
          </cell>
        </row>
        <row r="433">
          <cell r="A433">
            <v>434</v>
          </cell>
          <cell r="B433" t="str">
            <v>Леон Апостолов</v>
          </cell>
          <cell r="C433" t="str">
            <v>Борец ТИМ</v>
          </cell>
        </row>
        <row r="434">
          <cell r="A434">
            <v>435</v>
          </cell>
          <cell r="B434" t="str">
            <v>Матеј Стојанов</v>
          </cell>
          <cell r="C434" t="str">
            <v>Борец ТИМ</v>
          </cell>
        </row>
        <row r="435">
          <cell r="A435">
            <v>436</v>
          </cell>
          <cell r="B435" t="str">
            <v>Лука Стојанов</v>
          </cell>
          <cell r="C435" t="str">
            <v>Борец ТИМ</v>
          </cell>
        </row>
        <row r="436">
          <cell r="A436">
            <v>437</v>
          </cell>
          <cell r="B436" t="str">
            <v xml:space="preserve">Петар Ципушев </v>
          </cell>
          <cell r="C436" t="str">
            <v>Радовиш</v>
          </cell>
        </row>
        <row r="437">
          <cell r="A437">
            <v>438</v>
          </cell>
          <cell r="B437" t="str">
            <v>Теодор Евтимов</v>
          </cell>
          <cell r="C437" t="str">
            <v>Радовиш</v>
          </cell>
        </row>
        <row r="438">
          <cell r="A438">
            <v>439</v>
          </cell>
          <cell r="B438" t="str">
            <v>Леонид Геговски</v>
          </cell>
          <cell r="C438" t="str">
            <v>Радовиш</v>
          </cell>
        </row>
        <row r="439">
          <cell r="A439">
            <v>440</v>
          </cell>
          <cell r="B439" t="str">
            <v>Андреј Бејковски</v>
          </cell>
          <cell r="C439" t="str">
            <v>Пелагонија</v>
          </cell>
        </row>
        <row r="440">
          <cell r="A440">
            <v>441</v>
          </cell>
          <cell r="B440" t="str">
            <v>Кристијан Марковски</v>
          </cell>
          <cell r="C440" t="str">
            <v>Пелагонија</v>
          </cell>
        </row>
        <row r="441">
          <cell r="A441">
            <v>442</v>
          </cell>
          <cell r="B441" t="str">
            <v>Илија Петровски</v>
          </cell>
          <cell r="C441" t="str">
            <v>Пелагонија</v>
          </cell>
        </row>
        <row r="442">
          <cell r="A442">
            <v>443</v>
          </cell>
          <cell r="B442" t="str">
            <v>Јаков Кузмановски</v>
          </cell>
          <cell r="C442" t="str">
            <v>Куманово</v>
          </cell>
        </row>
        <row r="443">
          <cell r="A443">
            <v>444</v>
          </cell>
          <cell r="B443" t="str">
            <v>Надица Вчкова</v>
          </cell>
          <cell r="C443" t="str">
            <v>Шампион ФА</v>
          </cell>
        </row>
        <row r="444">
          <cell r="A444">
            <v>445</v>
          </cell>
          <cell r="B444" t="str">
            <v>Кескинова Ангелка</v>
          </cell>
          <cell r="C444" t="str">
            <v>Шампион ФА</v>
          </cell>
        </row>
        <row r="445">
          <cell r="A445">
            <v>446</v>
          </cell>
          <cell r="B445" t="str">
            <v xml:space="preserve">Ташковска Магдалена </v>
          </cell>
          <cell r="C445" t="str">
            <v>Студент</v>
          </cell>
        </row>
        <row r="446">
          <cell r="A446">
            <v>447</v>
          </cell>
          <cell r="B446" t="str">
            <v>Максим Шишовски</v>
          </cell>
          <cell r="C446" t="str">
            <v>Дебар Маало</v>
          </cell>
        </row>
        <row r="447">
          <cell r="A447">
            <v>448</v>
          </cell>
          <cell r="B447" t="str">
            <v>Вања Спасиќ</v>
          </cell>
          <cell r="C447" t="str">
            <v>Дебар Маало</v>
          </cell>
        </row>
        <row r="448">
          <cell r="A448">
            <v>449</v>
          </cell>
          <cell r="B448" t="str">
            <v xml:space="preserve">Бојан Милески </v>
          </cell>
          <cell r="C448" t="str">
            <v>Мултитекс</v>
          </cell>
        </row>
        <row r="449">
          <cell r="A449">
            <v>450</v>
          </cell>
          <cell r="B449" t="str">
            <v>Катарина Гвозденовиќ</v>
          </cell>
          <cell r="C449" t="str">
            <v>Младост 96</v>
          </cell>
        </row>
        <row r="450">
          <cell r="A450">
            <v>451</v>
          </cell>
          <cell r="B450" t="str">
            <v>Сашко Мартиновски</v>
          </cell>
          <cell r="C450" t="str">
            <v>Борец ТИМ</v>
          </cell>
        </row>
        <row r="451">
          <cell r="A451">
            <v>452</v>
          </cell>
          <cell r="B451" t="str">
            <v>Ристе Чејков</v>
          </cell>
          <cell r="C451" t="str">
            <v>Борец ТИМ</v>
          </cell>
        </row>
        <row r="452">
          <cell r="A452">
            <v>453</v>
          </cell>
          <cell r="B452" t="str">
            <v>Горан Андовски</v>
          </cell>
          <cell r="C452" t="str">
            <v>Борец ТИМ</v>
          </cell>
        </row>
        <row r="453">
          <cell r="A453">
            <v>454</v>
          </cell>
          <cell r="B453" t="str">
            <v>Виктор Пешов</v>
          </cell>
          <cell r="C453" t="str">
            <v>Борец ТИМ</v>
          </cell>
        </row>
        <row r="454">
          <cell r="A454">
            <v>455</v>
          </cell>
          <cell r="B454" t="str">
            <v>Драган Кочовски</v>
          </cell>
          <cell r="C454" t="str">
            <v>Борец ТИМ</v>
          </cell>
        </row>
        <row r="455">
          <cell r="A455">
            <v>456</v>
          </cell>
          <cell r="B455" t="str">
            <v>Илија Пешов</v>
          </cell>
          <cell r="C455" t="str">
            <v>Борец ТИМ</v>
          </cell>
        </row>
        <row r="456">
          <cell r="A456">
            <v>457</v>
          </cell>
          <cell r="B456" t="str">
            <v>Трајче Унчев</v>
          </cell>
          <cell r="C456" t="str">
            <v>Борец ТИМ</v>
          </cell>
        </row>
        <row r="457">
          <cell r="A457">
            <v>458</v>
          </cell>
          <cell r="B457" t="str">
            <v>Антонио Стомнароски</v>
          </cell>
          <cell r="C457" t="str">
            <v>Младост 96</v>
          </cell>
        </row>
        <row r="458">
          <cell r="A458">
            <v>459</v>
          </cell>
          <cell r="B458" t="str">
            <v>Димитар Алексов</v>
          </cell>
          <cell r="C458" t="str">
            <v>Кавадарци</v>
          </cell>
        </row>
        <row r="459">
          <cell r="A459">
            <v>460</v>
          </cell>
          <cell r="B459" t="str">
            <v>Иван Ѓорѓиев</v>
          </cell>
          <cell r="C459" t="str">
            <v>Кавадарци</v>
          </cell>
        </row>
        <row r="460">
          <cell r="A460">
            <v>461</v>
          </cell>
          <cell r="B460" t="str">
            <v>Трајче Тодоров</v>
          </cell>
          <cell r="C460" t="str">
            <v>Кавадарци</v>
          </cell>
        </row>
        <row r="461">
          <cell r="A461">
            <v>462</v>
          </cell>
          <cell r="B461" t="str">
            <v>Владко Јордановски</v>
          </cell>
          <cell r="C461" t="str">
            <v>Студент</v>
          </cell>
        </row>
        <row r="462">
          <cell r="A462">
            <v>463</v>
          </cell>
          <cell r="B462" t="str">
            <v>Елизабета Златева</v>
          </cell>
          <cell r="C462" t="str">
            <v>Кавадарци</v>
          </cell>
        </row>
        <row r="463">
          <cell r="A463">
            <v>464</v>
          </cell>
          <cell r="B463" t="str">
            <v xml:space="preserve">Томи Шундовски </v>
          </cell>
          <cell r="C463" t="str">
            <v>Мултитекс</v>
          </cell>
        </row>
        <row r="464">
          <cell r="A464">
            <v>465</v>
          </cell>
          <cell r="B464" t="str">
            <v>Соколовиќ Страхиња</v>
          </cell>
          <cell r="C464" t="str">
            <v>Радовиш</v>
          </cell>
        </row>
        <row r="465">
          <cell r="A465">
            <v>466</v>
          </cell>
          <cell r="B465" t="str">
            <v>Андреас Салих</v>
          </cell>
          <cell r="C465" t="str">
            <v>Шуто Оризари</v>
          </cell>
        </row>
        <row r="466">
          <cell r="A466">
            <v>467</v>
          </cell>
          <cell r="B466" t="str">
            <v>Рамиз Сулеман</v>
          </cell>
          <cell r="C466" t="str">
            <v>Шуто Оризари</v>
          </cell>
        </row>
        <row r="467">
          <cell r="A467">
            <v>468</v>
          </cell>
          <cell r="B467" t="str">
            <v>Ѓулбин Бајрами</v>
          </cell>
          <cell r="C467" t="str">
            <v>Шуто Оризари</v>
          </cell>
        </row>
        <row r="468">
          <cell r="A468">
            <v>469</v>
          </cell>
          <cell r="B468" t="str">
            <v>Зеко Дурмиш</v>
          </cell>
          <cell r="C468" t="str">
            <v>Шуто Оризари</v>
          </cell>
        </row>
        <row r="469">
          <cell r="A469">
            <v>470</v>
          </cell>
          <cell r="B469" t="str">
            <v xml:space="preserve">Изабела Софиа Руменовска Флеминг </v>
          </cell>
          <cell r="C469" t="str">
            <v>Берово</v>
          </cell>
        </row>
        <row r="470">
          <cell r="A470">
            <v>471</v>
          </cell>
          <cell r="B470" t="str">
            <v>Ефимија Ременска</v>
          </cell>
          <cell r="C470" t="str">
            <v>Берово</v>
          </cell>
        </row>
        <row r="471">
          <cell r="A471">
            <v>472</v>
          </cell>
          <cell r="B471" t="str">
            <v>Јован Пармачки</v>
          </cell>
          <cell r="C471" t="str">
            <v>Берово</v>
          </cell>
        </row>
        <row r="472">
          <cell r="A472">
            <v>473</v>
          </cell>
          <cell r="B472" t="str">
            <v>Мирослав Чолаковиќ</v>
          </cell>
          <cell r="C472" t="str">
            <v>Берово 1</v>
          </cell>
        </row>
        <row r="473">
          <cell r="A473">
            <v>474</v>
          </cell>
          <cell r="B473" t="str">
            <v>Тоде Спировски</v>
          </cell>
          <cell r="C473" t="str">
            <v>Пелагонија</v>
          </cell>
        </row>
        <row r="474">
          <cell r="A474">
            <v>475</v>
          </cell>
          <cell r="B474" t="str">
            <v>Мирјана Чолаковиќ</v>
          </cell>
          <cell r="C474" t="str">
            <v>Крива Паланка</v>
          </cell>
        </row>
        <row r="475">
          <cell r="A475">
            <v>477</v>
          </cell>
          <cell r="B475" t="str">
            <v>Ивор Катиќ</v>
          </cell>
          <cell r="C475" t="str">
            <v>Крива Паланка 2007</v>
          </cell>
        </row>
        <row r="476">
          <cell r="A476">
            <v>478</v>
          </cell>
          <cell r="B476" t="str">
            <v>Лука Николов </v>
          </cell>
          <cell r="C476" t="str">
            <v>Крива Паланка</v>
          </cell>
        </row>
        <row r="477">
          <cell r="A477">
            <v>479</v>
          </cell>
          <cell r="B477" t="str">
            <v>Андреа Настевска</v>
          </cell>
          <cell r="C477" t="str">
            <v>Мултитекс</v>
          </cell>
        </row>
        <row r="478">
          <cell r="A478">
            <v>484</v>
          </cell>
          <cell r="B478" t="str">
            <v>Христијан Мазаров</v>
          </cell>
          <cell r="C478" t="str">
            <v>Агро Милениум</v>
          </cell>
        </row>
        <row r="479">
          <cell r="A479">
            <v>485</v>
          </cell>
          <cell r="B479" t="str">
            <v>Бојана Ѓузелова</v>
          </cell>
          <cell r="C479" t="str">
            <v>Агро Милениум</v>
          </cell>
        </row>
        <row r="480">
          <cell r="A480">
            <v>486</v>
          </cell>
          <cell r="B480" t="str">
            <v>Петар Димитковски</v>
          </cell>
          <cell r="C480" t="str">
            <v>Агро Милениум</v>
          </cell>
        </row>
        <row r="481">
          <cell r="A481">
            <v>487</v>
          </cell>
          <cell r="B481" t="str">
            <v>Сара Чабуковска</v>
          </cell>
          <cell r="C481" t="str">
            <v>Агро Милениум</v>
          </cell>
        </row>
        <row r="482">
          <cell r="A482">
            <v>488</v>
          </cell>
          <cell r="B482" t="str">
            <v>Сашко Костовски</v>
          </cell>
          <cell r="C482" t="str">
            <v>Агро Милениум</v>
          </cell>
        </row>
        <row r="483">
          <cell r="A483">
            <v>489</v>
          </cell>
          <cell r="B483" t="str">
            <v>Бојан Ќурчиски</v>
          </cell>
          <cell r="C483" t="str">
            <v>Агро Милениум</v>
          </cell>
        </row>
        <row r="484">
          <cell r="A484">
            <v>490</v>
          </cell>
          <cell r="B484" t="str">
            <v>Андреј Вуксанов</v>
          </cell>
          <cell r="C484" t="str">
            <v>Агро Милениум</v>
          </cell>
        </row>
        <row r="485">
          <cell r="A485">
            <v>491</v>
          </cell>
          <cell r="B485" t="str">
            <v>Драги Станбулиски</v>
          </cell>
          <cell r="C485" t="str">
            <v>Агро Милениум</v>
          </cell>
        </row>
        <row r="486">
          <cell r="A486">
            <v>492</v>
          </cell>
          <cell r="B486" t="str">
            <v>Алексија Китански</v>
          </cell>
          <cell r="C486" t="str">
            <v>Агро Милениум</v>
          </cell>
        </row>
        <row r="487">
          <cell r="A487">
            <v>493</v>
          </cell>
          <cell r="B487" t="str">
            <v>Петар Кратевски</v>
          </cell>
          <cell r="C487" t="str">
            <v>Агро Милениум</v>
          </cell>
        </row>
        <row r="488">
          <cell r="A488">
            <v>494</v>
          </cell>
          <cell r="B488" t="str">
            <v>Викторија Сасанска</v>
          </cell>
          <cell r="C488" t="str">
            <v>Агро Милениум</v>
          </cell>
        </row>
        <row r="489">
          <cell r="A489">
            <v>495</v>
          </cell>
          <cell r="B489" t="str">
            <v>Димаитaр Сасански</v>
          </cell>
          <cell r="C489" t="str">
            <v>Агро Милениум</v>
          </cell>
        </row>
        <row r="490">
          <cell r="A490">
            <v>496</v>
          </cell>
          <cell r="B490" t="str">
            <v>Душан Каликов</v>
          </cell>
          <cell r="C490" t="str">
            <v>Агро Милениум</v>
          </cell>
        </row>
        <row r="491">
          <cell r="A491">
            <v>497</v>
          </cell>
          <cell r="B491" t="str">
            <v>Матеј Стаменковски</v>
          </cell>
          <cell r="C491" t="str">
            <v>Агро Милениум</v>
          </cell>
        </row>
        <row r="492">
          <cell r="A492">
            <v>499</v>
          </cell>
          <cell r="B492" t="str">
            <v>Дарко Китановски</v>
          </cell>
          <cell r="C492" t="str">
            <v>Пелагонија</v>
          </cell>
        </row>
        <row r="493">
          <cell r="A493">
            <v>500</v>
          </cell>
          <cell r="B493" t="str">
            <v>Марко Китановски</v>
          </cell>
          <cell r="C493" t="str">
            <v>Пелагонија</v>
          </cell>
        </row>
        <row r="494">
          <cell r="A494">
            <v>501</v>
          </cell>
          <cell r="B494" t="str">
            <v>Стефан Белџигеровски</v>
          </cell>
          <cell r="C494" t="str">
            <v>Пелагонија</v>
          </cell>
        </row>
        <row r="495">
          <cell r="A495">
            <v>502</v>
          </cell>
          <cell r="B495" t="str">
            <v>Кирил Филипов</v>
          </cell>
          <cell r="C495" t="str">
            <v>Хепи</v>
          </cell>
        </row>
        <row r="496">
          <cell r="A496">
            <v>503</v>
          </cell>
          <cell r="B496" t="str">
            <v>Стефан Јанчев</v>
          </cell>
          <cell r="C496" t="str">
            <v>Борец ТИМ</v>
          </cell>
        </row>
        <row r="497">
          <cell r="A497">
            <v>504</v>
          </cell>
          <cell r="B497" t="str">
            <v>Велимир Црвенов</v>
          </cell>
          <cell r="C497" t="str">
            <v>Борец ТИМ</v>
          </cell>
        </row>
        <row r="498">
          <cell r="A498">
            <v>505</v>
          </cell>
          <cell r="B498" t="str">
            <v>Михаела Ангелова</v>
          </cell>
          <cell r="C498" t="str">
            <v>Борец ТИМ</v>
          </cell>
        </row>
        <row r="499">
          <cell r="A499">
            <v>506</v>
          </cell>
          <cell r="B499" t="str">
            <v>Теодора Јовчевска</v>
          </cell>
          <cell r="C499" t="str">
            <v>Борец ТИМ</v>
          </cell>
        </row>
        <row r="500">
          <cell r="A500">
            <v>507</v>
          </cell>
          <cell r="B500" t="str">
            <v>Илија Депинов</v>
          </cell>
          <cell r="C500" t="str">
            <v>Борец ТИМ</v>
          </cell>
        </row>
        <row r="501">
          <cell r="A501">
            <v>508</v>
          </cell>
          <cell r="B501" t="str">
            <v>Кристијан Василевски</v>
          </cell>
          <cell r="C501" t="str">
            <v>Борец ТИМ</v>
          </cell>
        </row>
        <row r="502">
          <cell r="A502">
            <v>509</v>
          </cell>
          <cell r="B502" t="str">
            <v>Михаил Стојковски</v>
          </cell>
          <cell r="C502" t="str">
            <v xml:space="preserve">10 60 Ѓорче Петров </v>
          </cell>
        </row>
        <row r="503">
          <cell r="A503">
            <v>510</v>
          </cell>
          <cell r="B503" t="str">
            <v>Горан Кировски</v>
          </cell>
          <cell r="C503" t="str">
            <v xml:space="preserve">10 60 Ѓорче Петров </v>
          </cell>
        </row>
        <row r="504">
          <cell r="A504">
            <v>511</v>
          </cell>
          <cell r="B504" t="str">
            <v>Дарко Крстаноски</v>
          </cell>
          <cell r="C504" t="str">
            <v xml:space="preserve">10 60 Ѓорче Петров </v>
          </cell>
        </row>
        <row r="505">
          <cell r="A505">
            <v>512</v>
          </cell>
          <cell r="B505" t="str">
            <v>Живорад Стојановски</v>
          </cell>
          <cell r="C505" t="str">
            <v xml:space="preserve">10 60 Ѓорче Петров </v>
          </cell>
        </row>
        <row r="506">
          <cell r="A506">
            <v>513</v>
          </cell>
          <cell r="B506" t="str">
            <v>Цветанка Стојчевска</v>
          </cell>
          <cell r="C506" t="str">
            <v>Крушево</v>
          </cell>
        </row>
        <row r="507">
          <cell r="A507">
            <v>514</v>
          </cell>
          <cell r="B507" t="str">
            <v>Верица Јанкуловска</v>
          </cell>
          <cell r="C507" t="str">
            <v>Крушево</v>
          </cell>
        </row>
        <row r="508">
          <cell r="A508">
            <v>515</v>
          </cell>
          <cell r="B508" t="str">
            <v>Елена Марковска</v>
          </cell>
          <cell r="C508" t="str">
            <v>Крушево</v>
          </cell>
        </row>
        <row r="509">
          <cell r="A509">
            <v>516</v>
          </cell>
          <cell r="B509" t="str">
            <v>Лазар Мицев</v>
          </cell>
          <cell r="C509" t="str">
            <v>Младост 96</v>
          </cell>
        </row>
        <row r="510">
          <cell r="A510">
            <v>517</v>
          </cell>
          <cell r="B510" t="str">
            <v>Николаос Граменос</v>
          </cell>
          <cell r="C510" t="str">
            <v>Астраион</v>
          </cell>
        </row>
        <row r="511">
          <cell r="A511">
            <v>518</v>
          </cell>
          <cell r="B511" t="str">
            <v>Мијалчо Митровски</v>
          </cell>
          <cell r="C511" t="str">
            <v>Вардар</v>
          </cell>
        </row>
        <row r="512">
          <cell r="A512">
            <v>519</v>
          </cell>
          <cell r="B512" t="str">
            <v>Александар Чадамовски</v>
          </cell>
          <cell r="C512" t="str">
            <v>Прилеп</v>
          </cell>
        </row>
        <row r="513">
          <cell r="A513">
            <v>520</v>
          </cell>
          <cell r="B513" t="str">
            <v>Сашо Јаковлески</v>
          </cell>
          <cell r="C513" t="str">
            <v>Прилеп</v>
          </cell>
        </row>
        <row r="514">
          <cell r="A514">
            <v>521</v>
          </cell>
          <cell r="B514" t="str">
            <v>Бојан Безерковски</v>
          </cell>
          <cell r="C514" t="str">
            <v>Прилеп</v>
          </cell>
        </row>
        <row r="515">
          <cell r="A515">
            <v>522</v>
          </cell>
          <cell r="B515" t="str">
            <v>Звонко Тодороски</v>
          </cell>
          <cell r="C515" t="str">
            <v>Прилеп</v>
          </cell>
        </row>
        <row r="516">
          <cell r="A516">
            <v>523</v>
          </cell>
          <cell r="B516" t="str">
            <v>Бранимир Димков</v>
          </cell>
          <cell r="C516" t="str">
            <v>Прилеп</v>
          </cell>
        </row>
        <row r="517">
          <cell r="A517">
            <v>524</v>
          </cell>
          <cell r="B517" t="str">
            <v>Иван Божиновски</v>
          </cell>
          <cell r="C517" t="str">
            <v>Работнички</v>
          </cell>
        </row>
        <row r="518">
          <cell r="A518">
            <v>525</v>
          </cell>
          <cell r="B518" t="str">
            <v>Дамла Акифова Хасанова</v>
          </cell>
          <cell r="C518" t="str">
            <v>Берово</v>
          </cell>
        </row>
        <row r="519">
          <cell r="A519">
            <v>526</v>
          </cell>
          <cell r="B519" t="str">
            <v>Илија Мајсторовиќ</v>
          </cell>
          <cell r="C519" t="str">
            <v>Радовиш</v>
          </cell>
        </row>
        <row r="520">
          <cell r="A520">
            <v>527</v>
          </cell>
          <cell r="B520" t="str">
            <v>Славе Чаев</v>
          </cell>
          <cell r="C520" t="str">
            <v>Радовиш</v>
          </cell>
        </row>
        <row r="521">
          <cell r="A521">
            <v>528</v>
          </cell>
          <cell r="B521" t="str">
            <v>Василиј Ѓоргиев</v>
          </cell>
          <cell r="C521" t="str">
            <v>Радовиш</v>
          </cell>
        </row>
        <row r="522">
          <cell r="A522">
            <v>529</v>
          </cell>
          <cell r="B522" t="str">
            <v>Ѓорѓе Борчиќ</v>
          </cell>
          <cell r="C522" t="str">
            <v>Младост 96</v>
          </cell>
        </row>
        <row r="523">
          <cell r="A523">
            <v>530</v>
          </cell>
          <cell r="B523" t="str">
            <v>Олга Павловиќ</v>
          </cell>
          <cell r="C523" t="str">
            <v>Крива Паланка</v>
          </cell>
        </row>
        <row r="524">
          <cell r="A524">
            <v>531</v>
          </cell>
          <cell r="B524" t="str">
            <v>Вук Видојевич</v>
          </cell>
          <cell r="C524" t="str">
            <v>Кочани</v>
          </cell>
        </row>
        <row r="525">
          <cell r="A525">
            <v>532</v>
          </cell>
          <cell r="B525" t="str">
            <v>Андреј Петров</v>
          </cell>
          <cell r="C525" t="str">
            <v>Кратово</v>
          </cell>
        </row>
        <row r="526">
          <cell r="A526">
            <v>533</v>
          </cell>
          <cell r="B526" t="str">
            <v>Дарис Мемиќ</v>
          </cell>
          <cell r="C526" t="str">
            <v>Патриоти</v>
          </cell>
        </row>
        <row r="527">
          <cell r="A527">
            <v>534</v>
          </cell>
          <cell r="B527" t="str">
            <v>Митхат Мемиќ</v>
          </cell>
          <cell r="C527" t="str">
            <v>Патриоти</v>
          </cell>
        </row>
        <row r="528">
          <cell r="A528">
            <v>535</v>
          </cell>
          <cell r="B528" t="str">
            <v>Енес Тахировиќ</v>
          </cell>
          <cell r="C528" t="str">
            <v>Патриоти</v>
          </cell>
        </row>
        <row r="529">
          <cell r="A529">
            <v>536</v>
          </cell>
          <cell r="B529" t="str">
            <v>Дамјан Петровиќ</v>
          </cell>
          <cell r="C529" t="str">
            <v>Дебар Маало</v>
          </cell>
        </row>
        <row r="530">
          <cell r="A530">
            <v>537</v>
          </cell>
          <cell r="B530" t="str">
            <v>Марио Митевски</v>
          </cell>
          <cell r="C530" t="str">
            <v>Кратово</v>
          </cell>
        </row>
        <row r="531">
          <cell r="A531">
            <v>538</v>
          </cell>
          <cell r="B531" t="str">
            <v>Јаков Јакимовски</v>
          </cell>
          <cell r="C531" t="str">
            <v>Куманово</v>
          </cell>
        </row>
        <row r="532">
          <cell r="A532">
            <v>539</v>
          </cell>
          <cell r="B532" t="str">
            <v>Зоран Леов</v>
          </cell>
          <cell r="C532" t="str">
            <v>Без клуб</v>
          </cell>
        </row>
        <row r="533">
          <cell r="A533">
            <v>540</v>
          </cell>
          <cell r="B533" t="str">
            <v>Горан Богатинов</v>
          </cell>
          <cell r="C533" t="str">
            <v>Борец ТИМ</v>
          </cell>
        </row>
        <row r="534">
          <cell r="A534">
            <v>541</v>
          </cell>
          <cell r="B534" t="str">
            <v>Горан Кимов</v>
          </cell>
          <cell r="C534" t="str">
            <v>Борец ТИМ</v>
          </cell>
        </row>
        <row r="535">
          <cell r="A535">
            <v>542</v>
          </cell>
          <cell r="B535" t="str">
            <v>Дарко Баланчевски</v>
          </cell>
          <cell r="C535" t="str">
            <v>Борец ТИМ</v>
          </cell>
        </row>
        <row r="536">
          <cell r="A536">
            <v>543</v>
          </cell>
          <cell r="B536" t="str">
            <v>Александар Кимов</v>
          </cell>
          <cell r="C536" t="str">
            <v>Борец ТИМ</v>
          </cell>
        </row>
        <row r="537">
          <cell r="A537">
            <v>544</v>
          </cell>
          <cell r="B537" t="str">
            <v>Благојче Коневски</v>
          </cell>
          <cell r="C537" t="str">
            <v>Борец ТИМ</v>
          </cell>
        </row>
        <row r="538">
          <cell r="A538">
            <v>545</v>
          </cell>
          <cell r="B538" t="str">
            <v>Христијан Илиев</v>
          </cell>
          <cell r="C538" t="str">
            <v>Борец ТИМ</v>
          </cell>
        </row>
        <row r="539">
          <cell r="A539">
            <v>546</v>
          </cell>
          <cell r="B539" t="str">
            <v>Ивона Арнаутовска</v>
          </cell>
          <cell r="C539" t="str">
            <v>Берово</v>
          </cell>
        </row>
        <row r="540">
          <cell r="A540">
            <v>547</v>
          </cell>
          <cell r="B540" t="str">
            <v xml:space="preserve">Григори Боболински </v>
          </cell>
          <cell r="C540" t="str">
            <v>Берово</v>
          </cell>
        </row>
        <row r="541">
          <cell r="A541">
            <v>548</v>
          </cell>
          <cell r="B541" t="str">
            <v>Матеј Боболински</v>
          </cell>
          <cell r="C541" t="str">
            <v>Берово</v>
          </cell>
        </row>
        <row r="542">
          <cell r="A542">
            <v>549</v>
          </cell>
          <cell r="B542" t="str">
            <v xml:space="preserve">Петар Поповски      </v>
          </cell>
          <cell r="C542" t="str">
            <v>Берово</v>
          </cell>
        </row>
        <row r="543">
          <cell r="A543">
            <v>550</v>
          </cell>
          <cell r="B543" t="str">
            <v>Марко Цикарски</v>
          </cell>
          <cell r="C543" t="str">
            <v>Берово</v>
          </cell>
        </row>
        <row r="544">
          <cell r="A544">
            <v>551</v>
          </cell>
          <cell r="B544" t="str">
            <v>Андреа Арнаутовска</v>
          </cell>
          <cell r="C544" t="str">
            <v>Берово</v>
          </cell>
        </row>
        <row r="545">
          <cell r="A545">
            <v>552</v>
          </cell>
          <cell r="B545" t="str">
            <v>Леона Николич</v>
          </cell>
          <cell r="C545" t="str">
            <v>Берово</v>
          </cell>
        </row>
        <row r="546">
          <cell r="A546">
            <v>553</v>
          </cell>
          <cell r="B546" t="str">
            <v>Леон Николич</v>
          </cell>
          <cell r="C546" t="str">
            <v>Берово</v>
          </cell>
        </row>
        <row r="547">
          <cell r="A547">
            <v>554</v>
          </cell>
          <cell r="B547" t="str">
            <v xml:space="preserve">Јована Трајановска </v>
          </cell>
          <cell r="C547" t="str">
            <v>Берово</v>
          </cell>
        </row>
        <row r="548">
          <cell r="A548">
            <v>555</v>
          </cell>
          <cell r="B548" t="str">
            <v>Марко Белчовски</v>
          </cell>
          <cell r="C548" t="str">
            <v>Берово</v>
          </cell>
        </row>
        <row r="549">
          <cell r="A549">
            <v>556</v>
          </cell>
          <cell r="B549" t="str">
            <v xml:space="preserve">Михаела Аврамска  </v>
          </cell>
          <cell r="C549" t="str">
            <v>Берово</v>
          </cell>
        </row>
        <row r="550">
          <cell r="A550">
            <v>557</v>
          </cell>
          <cell r="B550" t="str">
            <v>Дамјан Тасевски</v>
          </cell>
          <cell r="C550" t="str">
            <v>Берово</v>
          </cell>
        </row>
        <row r="551">
          <cell r="A551">
            <v>558</v>
          </cell>
          <cell r="B551" t="str">
            <v>Бојана Јовевска</v>
          </cell>
          <cell r="C551" t="str">
            <v>Берово</v>
          </cell>
        </row>
        <row r="552">
          <cell r="A552">
            <v>559</v>
          </cell>
          <cell r="B552" t="str">
            <v>Марија Радинска</v>
          </cell>
          <cell r="C552" t="str">
            <v>Берово</v>
          </cell>
        </row>
        <row r="553">
          <cell r="A553">
            <v>560</v>
          </cell>
          <cell r="B553" t="str">
            <v>Димитар Парасков</v>
          </cell>
          <cell r="C553" t="str">
            <v>Берово</v>
          </cell>
        </row>
        <row r="554">
          <cell r="A554">
            <v>561</v>
          </cell>
          <cell r="B554" t="str">
            <v>Изабела Ралповска</v>
          </cell>
          <cell r="C554" t="str">
            <v>Берово</v>
          </cell>
        </row>
        <row r="555">
          <cell r="A555">
            <v>562</v>
          </cell>
          <cell r="B555" t="str">
            <v>Филип Ќурчивски</v>
          </cell>
          <cell r="C555" t="str">
            <v>Берово</v>
          </cell>
        </row>
        <row r="556">
          <cell r="A556">
            <v>563</v>
          </cell>
          <cell r="B556" t="str">
            <v>Константина Пеовска</v>
          </cell>
          <cell r="C556" t="str">
            <v>Берово</v>
          </cell>
        </row>
        <row r="557">
          <cell r="A557">
            <v>564</v>
          </cell>
          <cell r="B557" t="str">
            <v>Ева Преметарска</v>
          </cell>
          <cell r="C557" t="str">
            <v>Берово</v>
          </cell>
        </row>
        <row r="558">
          <cell r="A558">
            <v>565</v>
          </cell>
          <cell r="B558" t="str">
            <v>Анџелина Беџовска</v>
          </cell>
          <cell r="C558" t="str">
            <v>Берово</v>
          </cell>
        </row>
        <row r="559">
          <cell r="A559">
            <v>566</v>
          </cell>
          <cell r="B559" t="str">
            <v>Филип Цековски</v>
          </cell>
          <cell r="C559" t="str">
            <v>Берово</v>
          </cell>
        </row>
        <row r="560">
          <cell r="A560">
            <v>567</v>
          </cell>
          <cell r="B560" t="str">
            <v>Михаил Цековски</v>
          </cell>
          <cell r="C560" t="str">
            <v>Берово</v>
          </cell>
        </row>
        <row r="561">
          <cell r="A561">
            <v>568</v>
          </cell>
          <cell r="B561" t="str">
            <v>Јована Зафировска</v>
          </cell>
          <cell r="C561" t="str">
            <v>Берово</v>
          </cell>
        </row>
        <row r="562">
          <cell r="A562">
            <v>569</v>
          </cell>
          <cell r="B562" t="str">
            <v>Евгенија Сирачевска</v>
          </cell>
          <cell r="C562" t="str">
            <v>Берово</v>
          </cell>
        </row>
        <row r="563">
          <cell r="A563">
            <v>570</v>
          </cell>
          <cell r="B563" t="str">
            <v>Марио Мирчовски</v>
          </cell>
          <cell r="C563" t="str">
            <v>Берово</v>
          </cell>
        </row>
        <row r="564">
          <cell r="A564">
            <v>571</v>
          </cell>
          <cell r="B564" t="str">
            <v>Исабела Флеминг</v>
          </cell>
          <cell r="C564" t="str">
            <v>Берово</v>
          </cell>
        </row>
        <row r="565">
          <cell r="A565">
            <v>572</v>
          </cell>
          <cell r="B565" t="str">
            <v>Катина Кратевска</v>
          </cell>
          <cell r="C565" t="str">
            <v>Берово</v>
          </cell>
        </row>
        <row r="566">
          <cell r="A566">
            <v>573</v>
          </cell>
          <cell r="B566" t="str">
            <v>Јован Јовевски</v>
          </cell>
          <cell r="C566" t="str">
            <v>Берово</v>
          </cell>
        </row>
        <row r="567">
          <cell r="A567">
            <v>574</v>
          </cell>
          <cell r="B567" t="str">
            <v xml:space="preserve">Асад Аводвиќ </v>
          </cell>
          <cell r="C567" t="str">
            <v>Патриоти</v>
          </cell>
        </row>
        <row r="568">
          <cell r="A568">
            <v>575</v>
          </cell>
          <cell r="B568" t="str">
            <v xml:space="preserve">Елдин Шатара </v>
          </cell>
          <cell r="C568" t="str">
            <v>Патриоти</v>
          </cell>
        </row>
        <row r="569">
          <cell r="A569">
            <v>576</v>
          </cell>
          <cell r="B569" t="str">
            <v xml:space="preserve">Фахир Лековиќ  </v>
          </cell>
          <cell r="C569" t="str">
            <v>Патриоти</v>
          </cell>
        </row>
        <row r="570">
          <cell r="A570">
            <v>577</v>
          </cell>
          <cell r="B570" t="str">
            <v xml:space="preserve">Хидајет Мемиќ </v>
          </cell>
          <cell r="C570" t="str">
            <v>Патриоти</v>
          </cell>
        </row>
        <row r="571">
          <cell r="A571">
            <v>578</v>
          </cell>
          <cell r="B571" t="str">
            <v xml:space="preserve">Љупчо Попов </v>
          </cell>
          <cell r="C571" t="str">
            <v>Патриоти</v>
          </cell>
        </row>
        <row r="572">
          <cell r="A572">
            <v>579</v>
          </cell>
          <cell r="B572" t="str">
            <v xml:space="preserve">Наталија Бочваровска </v>
          </cell>
          <cell r="C572" t="str">
            <v>Пелистер</v>
          </cell>
        </row>
        <row r="573">
          <cell r="A573">
            <v>580</v>
          </cell>
          <cell r="B573" t="str">
            <v xml:space="preserve">Илина Шобевска </v>
          </cell>
          <cell r="C573" t="str">
            <v>Пелистер</v>
          </cell>
        </row>
        <row r="574">
          <cell r="A574">
            <v>581</v>
          </cell>
          <cell r="B574" t="str">
            <v xml:space="preserve">Дона Ангелевска </v>
          </cell>
          <cell r="C574" t="str">
            <v>Пелистер</v>
          </cell>
        </row>
        <row r="575">
          <cell r="A575">
            <v>582</v>
          </cell>
          <cell r="B575" t="str">
            <v xml:space="preserve">Дамјан Масалковски </v>
          </cell>
          <cell r="C575" t="str">
            <v>Пелистер</v>
          </cell>
        </row>
        <row r="576">
          <cell r="A576">
            <v>583</v>
          </cell>
          <cell r="B576" t="str">
            <v xml:space="preserve">Павел Калевски </v>
          </cell>
          <cell r="C576" t="str">
            <v>Пелистер</v>
          </cell>
        </row>
        <row r="577">
          <cell r="A577">
            <v>584</v>
          </cell>
          <cell r="B577" t="str">
            <v xml:space="preserve">Лука Брсаковски </v>
          </cell>
          <cell r="C577" t="str">
            <v>Пелистер</v>
          </cell>
        </row>
        <row r="578">
          <cell r="A578">
            <v>585</v>
          </cell>
          <cell r="B578" t="str">
            <v>Томи Јаневски</v>
          </cell>
          <cell r="C578" t="str">
            <v>Пелагонија</v>
          </cell>
        </row>
        <row r="579">
          <cell r="A579">
            <v>586</v>
          </cell>
          <cell r="B579" t="str">
            <v>Натали Бејковска</v>
          </cell>
          <cell r="C579" t="str">
            <v>Пелагонија</v>
          </cell>
        </row>
        <row r="580">
          <cell r="A580">
            <v>587</v>
          </cell>
          <cell r="B580" t="str">
            <v>Јована Беделовска</v>
          </cell>
          <cell r="C580" t="str">
            <v>Пелагонија</v>
          </cell>
        </row>
        <row r="581">
          <cell r="A581">
            <v>588</v>
          </cell>
          <cell r="B581" t="str">
            <v>Калина Митева</v>
          </cell>
          <cell r="C581" t="str">
            <v>Пелагонија</v>
          </cell>
        </row>
        <row r="582">
          <cell r="A582">
            <v>589</v>
          </cell>
          <cell r="B582" t="str">
            <v>Елена Белџигеровска</v>
          </cell>
          <cell r="C582" t="str">
            <v>Пелагонија</v>
          </cell>
        </row>
        <row r="583">
          <cell r="A583">
            <v>590</v>
          </cell>
          <cell r="B583" t="str">
            <v>Ива Трајковски</v>
          </cell>
          <cell r="C583" t="str">
            <v>Пелагонија</v>
          </cell>
        </row>
        <row r="584">
          <cell r="A584">
            <v>591</v>
          </cell>
          <cell r="B584" t="str">
            <v>Ѓорѓе Петровиќ</v>
          </cell>
          <cell r="C584" t="str">
            <v>Крива Паланка</v>
          </cell>
        </row>
        <row r="585">
          <cell r="A585">
            <v>592</v>
          </cell>
          <cell r="B585" t="str">
            <v>Дарин Инадевски</v>
          </cell>
          <cell r="C585" t="str">
            <v>Рисови</v>
          </cell>
        </row>
        <row r="586">
          <cell r="A586">
            <v>593</v>
          </cell>
          <cell r="B586" t="str">
            <v>Арра Саити</v>
          </cell>
          <cell r="C586" t="str">
            <v>Рисови</v>
          </cell>
        </row>
        <row r="587">
          <cell r="A587">
            <v>594</v>
          </cell>
          <cell r="B587" t="str">
            <v>Томи Петковски</v>
          </cell>
          <cell r="C587" t="str">
            <v>Рисови</v>
          </cell>
        </row>
        <row r="588">
          <cell r="A588">
            <v>595</v>
          </cell>
          <cell r="B588" t="str">
            <v>Шега Хасани</v>
          </cell>
          <cell r="C588" t="str">
            <v>Младост 96</v>
          </cell>
        </row>
        <row r="589">
          <cell r="A589">
            <v>596</v>
          </cell>
          <cell r="B589" t="str">
            <v>Борис Младеновски</v>
          </cell>
          <cell r="C589" t="str">
            <v>Шампион ФА</v>
          </cell>
        </row>
        <row r="590">
          <cell r="A590">
            <v>597</v>
          </cell>
          <cell r="B590" t="str">
            <v>Максим Кралев</v>
          </cell>
          <cell r="C590" t="str">
            <v>Шампион ФА</v>
          </cell>
        </row>
        <row r="591">
          <cell r="A591">
            <v>598</v>
          </cell>
          <cell r="B591" t="str">
            <v>Дора Кралева</v>
          </cell>
          <cell r="C591" t="str">
            <v>Шампион ФА</v>
          </cell>
        </row>
        <row r="592">
          <cell r="A592">
            <v>599</v>
          </cell>
          <cell r="B592" t="str">
            <v>Сара Николов</v>
          </cell>
          <cell r="C592" t="str">
            <v>Шампион ФА</v>
          </cell>
        </row>
        <row r="593">
          <cell r="A593">
            <v>600</v>
          </cell>
          <cell r="B593" t="str">
            <v>Александар Марковски</v>
          </cell>
          <cell r="C593" t="str">
            <v>Крушево</v>
          </cell>
        </row>
        <row r="594">
          <cell r="A594">
            <v>601</v>
          </cell>
          <cell r="B594" t="str">
            <v>Елена Бојчиновска</v>
          </cell>
          <cell r="C594" t="str">
            <v>Крушево</v>
          </cell>
        </row>
        <row r="595">
          <cell r="A595">
            <v>602</v>
          </cell>
          <cell r="B595" t="str">
            <v>Матеа Трајковска</v>
          </cell>
          <cell r="C595" t="str">
            <v>Крушево</v>
          </cell>
        </row>
        <row r="596">
          <cell r="A596">
            <v>603</v>
          </cell>
          <cell r="B596" t="str">
            <v>Викторија Паскоска</v>
          </cell>
          <cell r="C596" t="str">
            <v>Крушево</v>
          </cell>
        </row>
        <row r="597">
          <cell r="A597">
            <v>604</v>
          </cell>
          <cell r="B597" t="str">
            <v xml:space="preserve">Елез Бајрам </v>
          </cell>
          <cell r="C597" t="str">
            <v>Шуто Оризари</v>
          </cell>
        </row>
        <row r="598">
          <cell r="A598">
            <v>605</v>
          </cell>
          <cell r="B598" t="str">
            <v>Шефкет Зејадин</v>
          </cell>
          <cell r="C598" t="str">
            <v>Шуто Оризари</v>
          </cell>
        </row>
        <row r="599">
          <cell r="A599">
            <v>606</v>
          </cell>
          <cell r="B599" t="str">
            <v>Бобан Јаневски</v>
          </cell>
          <cell r="C599" t="str">
            <v>Студент</v>
          </cell>
        </row>
        <row r="600">
          <cell r="A600">
            <v>607</v>
          </cell>
          <cell r="B600" t="str">
            <v>Теа Целески</v>
          </cell>
          <cell r="C600" t="str">
            <v>Астраион</v>
          </cell>
        </row>
        <row r="601">
          <cell r="A601">
            <v>608</v>
          </cell>
          <cell r="B601" t="str">
            <v>Мартин Велков</v>
          </cell>
          <cell r="C601" t="str">
            <v>Астраион</v>
          </cell>
        </row>
        <row r="602">
          <cell r="A602">
            <v>609</v>
          </cell>
          <cell r="B602" t="str">
            <v>Надица Велкова</v>
          </cell>
          <cell r="C602" t="str">
            <v>Астраион</v>
          </cell>
        </row>
        <row r="603">
          <cell r="A603">
            <v>610</v>
          </cell>
          <cell r="B603" t="str">
            <v>Михаил Данчев</v>
          </cell>
          <cell r="C603" t="str">
            <v>Астраион</v>
          </cell>
        </row>
        <row r="604">
          <cell r="A604">
            <v>611</v>
          </cell>
          <cell r="B604" t="str">
            <v>Никита Ѓорѓиевски</v>
          </cell>
          <cell r="C604" t="str">
            <v>Астраион</v>
          </cell>
        </row>
        <row r="605">
          <cell r="A605">
            <v>1001</v>
          </cell>
          <cell r="B605" t="str">
            <v>Антун Јурковиќ</v>
          </cell>
          <cell r="C605" t="str">
            <v>Без клуб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>
    <tabColor theme="3"/>
  </sheetPr>
  <dimension ref="A1:Q98"/>
  <sheetViews>
    <sheetView zoomScaleNormal="100" workbookViewId="0">
      <selection activeCell="Q11" sqref="Q11"/>
    </sheetView>
  </sheetViews>
  <sheetFormatPr defaultColWidth="8.88671875" defaultRowHeight="15.6"/>
  <cols>
    <col min="1" max="1" width="9" style="239" customWidth="1"/>
    <col min="2" max="2" width="6.109375" style="35" customWidth="1"/>
    <col min="3" max="3" width="4.109375" style="239" customWidth="1"/>
    <col min="4" max="4" width="45.6640625" style="239" customWidth="1"/>
    <col min="5" max="5" width="19.88671875" style="239" customWidth="1"/>
    <col min="6" max="6" width="4.33203125" style="239" customWidth="1"/>
    <col min="7" max="8" width="7.5546875" style="239" customWidth="1"/>
    <col min="9" max="9" width="35.44140625" style="242" customWidth="1"/>
    <col min="10" max="10" width="21.44140625" style="239" bestFit="1" customWidth="1"/>
    <col min="11" max="11" width="11" style="240" hidden="1" customWidth="1"/>
    <col min="12" max="12" width="5.109375" style="240" hidden="1" customWidth="1"/>
    <col min="13" max="13" width="23.5546875" style="239" hidden="1" customWidth="1"/>
    <col min="14" max="14" width="2.6640625" style="239" hidden="1" customWidth="1"/>
    <col min="15" max="15" width="8.88671875" style="240"/>
    <col min="16" max="16384" width="8.88671875" style="239"/>
  </cols>
  <sheetData>
    <row r="1" spans="2:17">
      <c r="B1" s="375" t="s">
        <v>123</v>
      </c>
      <c r="C1" s="376"/>
      <c r="D1" s="376"/>
      <c r="E1" s="376"/>
      <c r="F1" s="377" t="s">
        <v>121</v>
      </c>
      <c r="G1" s="378"/>
      <c r="H1" s="378"/>
      <c r="I1" s="378"/>
      <c r="J1" s="378"/>
      <c r="K1" s="378"/>
      <c r="L1" s="378"/>
      <c r="M1" s="378"/>
      <c r="N1" s="378"/>
      <c r="O1" s="379"/>
    </row>
    <row r="2" spans="2:17" ht="60.6" customHeight="1" thickBot="1">
      <c r="B2" s="295" t="s">
        <v>123</v>
      </c>
      <c r="C2" s="296" t="s">
        <v>78</v>
      </c>
      <c r="D2" s="297" t="s">
        <v>24</v>
      </c>
      <c r="E2" s="301" t="s">
        <v>122</v>
      </c>
      <c r="F2" s="300" t="s">
        <v>407</v>
      </c>
      <c r="G2" s="297" t="s">
        <v>78</v>
      </c>
      <c r="H2" s="297" t="s">
        <v>126</v>
      </c>
      <c r="I2" s="215" t="s">
        <v>24</v>
      </c>
      <c r="J2" s="297" t="s">
        <v>122</v>
      </c>
      <c r="K2" s="297" t="s">
        <v>585</v>
      </c>
      <c r="L2" s="302"/>
      <c r="M2" s="303"/>
      <c r="N2" s="303"/>
      <c r="O2" s="298" t="s">
        <v>422</v>
      </c>
    </row>
    <row r="3" spans="2:17">
      <c r="B3" s="373" t="s">
        <v>62</v>
      </c>
      <c r="C3" s="267">
        <v>1</v>
      </c>
      <c r="D3" s="293" t="str">
        <f t="shared" ref="D3:D34" si="0">IF(ISERROR(VLOOKUP(C3,$G$3:$I$66,3,FALSE)),"",(VLOOKUP(C3,$G$3:$I$66,3,FALSE)))</f>
        <v/>
      </c>
      <c r="E3" s="294" t="str">
        <f t="shared" ref="E3:E33" si="1">IF(D3="","",INDEX($J$3:$J$42,MATCH(C3,$G$3:$G$42,0)))</f>
        <v/>
      </c>
      <c r="F3" s="299"/>
      <c r="G3" s="250"/>
      <c r="H3" s="243"/>
      <c r="I3" s="369" t="s">
        <v>963</v>
      </c>
      <c r="J3" s="369" t="s">
        <v>303</v>
      </c>
      <c r="K3" s="357" t="str">
        <f>IF(ISERROR(VLOOKUP(H3,Baza!A:D,4,FALSE)),"",(VLOOKUP(H3,Baza!A:D,4,FALSE)))</f>
        <v/>
      </c>
      <c r="M3" s="239" t="e">
        <f t="shared" ref="M3:M34" si="2">VLOOKUP(C3,$H$3:$J$66,3,FALSE)</f>
        <v>#N/A</v>
      </c>
      <c r="N3" s="239">
        <v>38</v>
      </c>
      <c r="O3" s="358">
        <v>1144</v>
      </c>
      <c r="Q3" s="318"/>
    </row>
    <row r="4" spans="2:17">
      <c r="B4" s="371"/>
      <c r="C4" s="265">
        <v>2</v>
      </c>
      <c r="D4" s="287" t="str">
        <f t="shared" si="0"/>
        <v/>
      </c>
      <c r="E4" s="288" t="str">
        <f t="shared" si="1"/>
        <v/>
      </c>
      <c r="F4" s="284"/>
      <c r="G4" s="330"/>
      <c r="H4" s="36"/>
      <c r="I4" s="369" t="s">
        <v>964</v>
      </c>
      <c r="J4" s="252" t="str">
        <f>IF(ISERROR(VLOOKUP(H4,Baza!A:C,3,FALSE)),"",(VLOOKUP(H4,Baza!A:C,3,FALSE)))</f>
        <v/>
      </c>
      <c r="K4" s="327" t="str">
        <f>IF(ISERROR(VLOOKUP(H4,[1]Baza!A:D,4,FALSE)),"",(VLOOKUP(H4,[1]Baza!A:D,4,FALSE)))</f>
        <v/>
      </c>
      <c r="L4" s="331"/>
      <c r="M4" s="332" t="e">
        <f t="shared" si="2"/>
        <v>#N/A</v>
      </c>
      <c r="N4" s="332">
        <v>11</v>
      </c>
      <c r="O4" s="330">
        <v>912</v>
      </c>
      <c r="Q4" s="318"/>
    </row>
    <row r="5" spans="2:17">
      <c r="B5" s="371"/>
      <c r="C5" s="265">
        <v>3</v>
      </c>
      <c r="D5" s="287" t="str">
        <f t="shared" si="0"/>
        <v/>
      </c>
      <c r="E5" s="288" t="str">
        <f t="shared" si="1"/>
        <v/>
      </c>
      <c r="F5" s="284"/>
      <c r="G5" s="330"/>
      <c r="H5" s="36"/>
      <c r="I5" s="369" t="s">
        <v>962</v>
      </c>
      <c r="J5" s="369" t="s">
        <v>688</v>
      </c>
      <c r="K5" s="327" t="str">
        <f>IF(ISERROR(VLOOKUP(H5,[1]Baza!A:D,4,FALSE)),"",(VLOOKUP(H5,[1]Baza!A:D,4,FALSE)))</f>
        <v/>
      </c>
      <c r="L5" s="331"/>
      <c r="M5" s="332" t="e">
        <f t="shared" si="2"/>
        <v>#N/A</v>
      </c>
      <c r="N5" s="332">
        <v>1</v>
      </c>
      <c r="O5" s="330">
        <v>618</v>
      </c>
      <c r="Q5" s="318"/>
    </row>
    <row r="6" spans="2:17" ht="16.2" thickBot="1">
      <c r="B6" s="374"/>
      <c r="C6" s="268">
        <v>4</v>
      </c>
      <c r="D6" s="291" t="str">
        <f t="shared" si="0"/>
        <v/>
      </c>
      <c r="E6" s="292" t="str">
        <f t="shared" si="1"/>
        <v/>
      </c>
      <c r="F6" s="284"/>
      <c r="G6" s="243"/>
      <c r="H6" s="36"/>
      <c r="I6" s="369" t="s">
        <v>965</v>
      </c>
      <c r="J6" s="369" t="s">
        <v>136</v>
      </c>
      <c r="K6" s="311" t="str">
        <f>IF(ISERROR(VLOOKUP(H6,Baza!A:D,4,FALSE)),"",(VLOOKUP(H6,Baza!A:D,4,FALSE)))</f>
        <v/>
      </c>
      <c r="M6" s="239" t="e">
        <f t="shared" si="2"/>
        <v>#N/A</v>
      </c>
      <c r="N6" s="239">
        <v>28</v>
      </c>
      <c r="O6" s="338">
        <v>559</v>
      </c>
      <c r="Q6" s="318"/>
    </row>
    <row r="7" spans="2:17">
      <c r="B7" s="370" t="s">
        <v>63</v>
      </c>
      <c r="C7" s="264">
        <v>5</v>
      </c>
      <c r="D7" s="285" t="str">
        <f t="shared" si="0"/>
        <v/>
      </c>
      <c r="E7" s="286" t="str">
        <f t="shared" si="1"/>
        <v/>
      </c>
      <c r="F7" s="284"/>
      <c r="G7" s="330"/>
      <c r="H7" s="36"/>
      <c r="I7" s="369" t="s">
        <v>961</v>
      </c>
      <c r="J7" s="252" t="str">
        <f>IF(ISERROR(VLOOKUP(H7,Baza!A:C,3,FALSE)),"",(VLOOKUP(H7,Baza!A:C,3,FALSE)))</f>
        <v/>
      </c>
      <c r="K7" s="327" t="str">
        <f>IF(ISERROR(VLOOKUP(H7,[1]Baza!A:D,4,FALSE)),"",(VLOOKUP(H7,[1]Baza!A:D,4,FALSE)))</f>
        <v/>
      </c>
      <c r="L7" s="331"/>
      <c r="M7" s="332" t="e">
        <f t="shared" si="2"/>
        <v>#N/A</v>
      </c>
      <c r="N7" s="332">
        <v>7</v>
      </c>
      <c r="O7" s="330">
        <v>419</v>
      </c>
      <c r="Q7" s="318"/>
    </row>
    <row r="8" spans="2:17">
      <c r="B8" s="371"/>
      <c r="C8" s="265">
        <v>6</v>
      </c>
      <c r="D8" s="287" t="str">
        <f t="shared" si="0"/>
        <v/>
      </c>
      <c r="E8" s="288" t="str">
        <f t="shared" si="1"/>
        <v/>
      </c>
      <c r="F8" s="284"/>
      <c r="G8" s="243"/>
      <c r="H8" s="243"/>
      <c r="I8" s="369" t="s">
        <v>966</v>
      </c>
      <c r="J8" s="369" t="s">
        <v>264</v>
      </c>
      <c r="K8" s="311" t="str">
        <f>IF(ISERROR(VLOOKUP(H8,Baza!A:D,4,FALSE)),"",(VLOOKUP(H8,Baza!A:D,4,FALSE)))</f>
        <v/>
      </c>
      <c r="M8" s="239" t="e">
        <f t="shared" si="2"/>
        <v>#N/A</v>
      </c>
      <c r="N8" s="239">
        <v>33</v>
      </c>
      <c r="O8" s="338">
        <v>415</v>
      </c>
      <c r="Q8" s="318"/>
    </row>
    <row r="9" spans="2:17">
      <c r="B9" s="371"/>
      <c r="C9" s="265">
        <v>7</v>
      </c>
      <c r="D9" s="287" t="str">
        <f t="shared" si="0"/>
        <v/>
      </c>
      <c r="E9" s="288" t="str">
        <f t="shared" si="1"/>
        <v/>
      </c>
      <c r="F9" s="284"/>
      <c r="G9" s="243"/>
      <c r="H9" s="243"/>
      <c r="I9" s="369" t="s">
        <v>960</v>
      </c>
      <c r="J9" s="252" t="str">
        <f>IF(ISERROR(VLOOKUP(H9,Baza!A:C,3,FALSE)),"",(VLOOKUP(H9,Baza!A:C,3,FALSE)))</f>
        <v/>
      </c>
      <c r="K9" s="311" t="str">
        <f>IF(ISERROR(VLOOKUP(H9,Baza!A:D,4,FALSE)),"",(VLOOKUP(H9,Baza!A:D,4,FALSE)))</f>
        <v/>
      </c>
      <c r="M9" s="239" t="e">
        <f t="shared" si="2"/>
        <v>#N/A</v>
      </c>
      <c r="N9" s="239">
        <v>41</v>
      </c>
      <c r="O9" s="338">
        <v>351</v>
      </c>
      <c r="Q9" s="318"/>
    </row>
    <row r="10" spans="2:17" ht="16.2" thickBot="1">
      <c r="B10" s="372"/>
      <c r="C10" s="266">
        <v>8</v>
      </c>
      <c r="D10" s="289" t="str">
        <f t="shared" si="0"/>
        <v/>
      </c>
      <c r="E10" s="290" t="str">
        <f t="shared" si="1"/>
        <v/>
      </c>
      <c r="F10" s="284"/>
      <c r="G10" s="330"/>
      <c r="H10" s="36"/>
      <c r="I10" s="369" t="s">
        <v>967</v>
      </c>
      <c r="J10" s="369" t="s">
        <v>264</v>
      </c>
      <c r="K10" s="327" t="str">
        <f>IF(ISERROR(VLOOKUP(H10,[1]Baza!A:D,4,FALSE)),"",(VLOOKUP(H10,[1]Baza!A:D,4,FALSE)))</f>
        <v/>
      </c>
      <c r="L10" s="331"/>
      <c r="M10" s="332" t="e">
        <f t="shared" si="2"/>
        <v>#N/A</v>
      </c>
      <c r="N10" s="332">
        <v>17</v>
      </c>
      <c r="O10" s="330">
        <v>256</v>
      </c>
      <c r="Q10" s="318"/>
    </row>
    <row r="11" spans="2:17">
      <c r="B11" s="373" t="s">
        <v>64</v>
      </c>
      <c r="C11" s="267">
        <v>9</v>
      </c>
      <c r="D11" s="293" t="str">
        <f t="shared" si="0"/>
        <v/>
      </c>
      <c r="E11" s="294" t="str">
        <f t="shared" si="1"/>
        <v/>
      </c>
      <c r="F11" s="284"/>
      <c r="G11" s="330"/>
      <c r="H11" s="36"/>
      <c r="I11" s="369" t="s">
        <v>968</v>
      </c>
      <c r="J11" s="369" t="s">
        <v>264</v>
      </c>
      <c r="K11" s="327" t="str">
        <f>IF(ISERROR(VLOOKUP(H11,[1]Baza!A:D,4,FALSE)),"",(VLOOKUP(H11,[1]Baza!A:D,4,FALSE)))</f>
        <v/>
      </c>
      <c r="L11" s="331"/>
      <c r="M11" s="332" t="e">
        <f t="shared" si="2"/>
        <v>#N/A</v>
      </c>
      <c r="N11" s="332">
        <v>4</v>
      </c>
      <c r="O11" s="330">
        <v>0</v>
      </c>
      <c r="Q11" s="318"/>
    </row>
    <row r="12" spans="2:17">
      <c r="B12" s="371"/>
      <c r="C12" s="265">
        <v>10</v>
      </c>
      <c r="D12" s="287" t="str">
        <f t="shared" si="0"/>
        <v/>
      </c>
      <c r="E12" s="288" t="str">
        <f t="shared" si="1"/>
        <v/>
      </c>
      <c r="F12" s="284"/>
      <c r="G12" s="330"/>
      <c r="H12" s="36"/>
      <c r="I12" s="369" t="s">
        <v>969</v>
      </c>
      <c r="J12" s="369" t="s">
        <v>264</v>
      </c>
      <c r="K12" s="327" t="str">
        <f>IF(ISERROR(VLOOKUP(H12,[1]Baza!A:D,4,FALSE)),"",(VLOOKUP(H12,[1]Baza!A:D,4,FALSE)))</f>
        <v/>
      </c>
      <c r="L12" s="331"/>
      <c r="M12" s="332" t="e">
        <f t="shared" si="2"/>
        <v>#N/A</v>
      </c>
      <c r="N12" s="332">
        <v>2</v>
      </c>
      <c r="O12" s="330">
        <v>0</v>
      </c>
      <c r="Q12" s="318"/>
    </row>
    <row r="13" spans="2:17">
      <c r="B13" s="371"/>
      <c r="C13" s="265">
        <v>11</v>
      </c>
      <c r="D13" s="287" t="str">
        <f t="shared" si="0"/>
        <v/>
      </c>
      <c r="E13" s="288" t="str">
        <f t="shared" si="1"/>
        <v/>
      </c>
      <c r="F13" s="284"/>
      <c r="G13" s="330"/>
      <c r="H13" s="36"/>
      <c r="I13" s="252" t="str">
        <f>IF(ISERROR(VLOOKUP(H13,Baza!A:C,2,FALSE)&amp;" "&amp;"("&amp;H13&amp;")"),"",(VLOOKUP(H13,Baza!A:C,2,FALSE)&amp;" "&amp;"("&amp;H13&amp;")"))</f>
        <v/>
      </c>
      <c r="J13" s="252" t="str">
        <f>IF(ISERROR(VLOOKUP(H13,Baza!A:C,3,FALSE)),"",(VLOOKUP(H13,Baza!A:C,3,FALSE)))</f>
        <v/>
      </c>
      <c r="K13" s="327" t="str">
        <f>IF(ISERROR(VLOOKUP(H13,[1]Baza!A:D,4,FALSE)),"",(VLOOKUP(H13,[1]Baza!A:D,4,FALSE)))</f>
        <v/>
      </c>
      <c r="L13" s="331"/>
      <c r="M13" s="332" t="e">
        <f t="shared" si="2"/>
        <v>#N/A</v>
      </c>
      <c r="N13" s="332">
        <v>19</v>
      </c>
      <c r="O13" s="330"/>
      <c r="Q13" s="318"/>
    </row>
    <row r="14" spans="2:17" ht="16.2" thickBot="1">
      <c r="B14" s="374"/>
      <c r="C14" s="268">
        <v>12</v>
      </c>
      <c r="D14" s="291" t="str">
        <f t="shared" si="0"/>
        <v/>
      </c>
      <c r="E14" s="292" t="str">
        <f t="shared" si="1"/>
        <v/>
      </c>
      <c r="F14" s="284"/>
      <c r="G14" s="243"/>
      <c r="H14" s="339"/>
      <c r="I14" s="252" t="str">
        <f>IF(ISERROR(VLOOKUP(H14,Baza!A:C,2,FALSE)&amp;" "&amp;"("&amp;H14&amp;")"),"",(VLOOKUP(H14,Baza!A:C,2,FALSE)&amp;" "&amp;"("&amp;H14&amp;")"))</f>
        <v/>
      </c>
      <c r="J14" s="252" t="str">
        <f>IF(ISERROR(VLOOKUP(H14,Baza!A:C,3,FALSE)),"",(VLOOKUP(H14,Baza!A:C,3,FALSE)))</f>
        <v/>
      </c>
      <c r="K14" s="311" t="str">
        <f>IF(ISERROR(VLOOKUP(H14,Baza!A:D,4,FALSE)),"",(VLOOKUP(H14,Baza!A:D,4,FALSE)))</f>
        <v/>
      </c>
      <c r="M14" s="239" t="e">
        <f t="shared" si="2"/>
        <v>#N/A</v>
      </c>
      <c r="N14" s="239">
        <v>19</v>
      </c>
      <c r="O14" s="338"/>
      <c r="Q14" s="318"/>
    </row>
    <row r="15" spans="2:17">
      <c r="B15" s="370" t="s">
        <v>65</v>
      </c>
      <c r="C15" s="264">
        <v>13</v>
      </c>
      <c r="D15" s="285" t="str">
        <f t="shared" si="0"/>
        <v/>
      </c>
      <c r="E15" s="286" t="str">
        <f t="shared" si="1"/>
        <v/>
      </c>
      <c r="F15" s="284"/>
      <c r="G15" s="243"/>
      <c r="H15" s="339"/>
      <c r="I15" s="252" t="str">
        <f>IF(ISERROR(VLOOKUP(H15,Baza!A:C,2,FALSE)&amp;" "&amp;"("&amp;H15&amp;")"),"",(VLOOKUP(H15,Baza!A:C,2,FALSE)&amp;" "&amp;"("&amp;H15&amp;")"))</f>
        <v/>
      </c>
      <c r="J15" s="252" t="str">
        <f>IF(ISERROR(VLOOKUP(H15,Baza!A:C,3,FALSE)),"",(VLOOKUP(H15,Baza!A:C,3,FALSE)))</f>
        <v/>
      </c>
      <c r="K15" s="311" t="str">
        <f>IF(ISERROR(VLOOKUP(H15,Baza!A:D,4,FALSE)),"",(VLOOKUP(H15,Baza!A:D,4,FALSE)))</f>
        <v/>
      </c>
      <c r="M15" s="239" t="e">
        <f t="shared" si="2"/>
        <v>#N/A</v>
      </c>
      <c r="N15" s="239">
        <v>21</v>
      </c>
      <c r="O15" s="338"/>
      <c r="Q15" s="318"/>
    </row>
    <row r="16" spans="2:17">
      <c r="B16" s="371"/>
      <c r="C16" s="265">
        <v>14</v>
      </c>
      <c r="D16" s="287" t="str">
        <f t="shared" si="0"/>
        <v/>
      </c>
      <c r="E16" s="288" t="str">
        <f t="shared" si="1"/>
        <v/>
      </c>
      <c r="F16" s="284"/>
      <c r="G16" s="330"/>
      <c r="H16" s="36"/>
      <c r="I16" s="252" t="str">
        <f>IF(ISERROR(VLOOKUP(H16,Baza!A:C,2,FALSE)&amp;" "&amp;"("&amp;H16&amp;")"),"",(VLOOKUP(H16,Baza!A:C,2,FALSE)&amp;" "&amp;"("&amp;H16&amp;")"))</f>
        <v/>
      </c>
      <c r="J16" s="252" t="str">
        <f>IF(ISERROR(VLOOKUP(H16,Baza!A:C,3,FALSE)),"",(VLOOKUP(H16,Baza!A:C,3,FALSE)))</f>
        <v/>
      </c>
      <c r="K16" s="327" t="str">
        <f>IF(ISERROR(VLOOKUP(H16,[1]Baza!A:D,4,FALSE)),"",(VLOOKUP(H16,[1]Baza!A:D,4,FALSE)))</f>
        <v/>
      </c>
      <c r="L16" s="331"/>
      <c r="M16" s="332" t="e">
        <f t="shared" si="2"/>
        <v>#N/A</v>
      </c>
      <c r="N16" s="332">
        <v>15</v>
      </c>
      <c r="O16" s="330"/>
      <c r="Q16" s="318"/>
    </row>
    <row r="17" spans="2:15">
      <c r="B17" s="371"/>
      <c r="C17" s="265">
        <v>15</v>
      </c>
      <c r="D17" s="287" t="str">
        <f t="shared" si="0"/>
        <v/>
      </c>
      <c r="E17" s="288" t="str">
        <f t="shared" si="1"/>
        <v/>
      </c>
      <c r="F17" s="284"/>
      <c r="G17" s="330"/>
      <c r="H17" s="36"/>
      <c r="I17" s="252" t="str">
        <f>IF(ISERROR(VLOOKUP(H17,Baza!A:C,2,FALSE)&amp;" "&amp;"("&amp;H17&amp;")"),"",(VLOOKUP(H17,Baza!A:C,2,FALSE)&amp;" "&amp;"("&amp;H17&amp;")"))</f>
        <v/>
      </c>
      <c r="J17" s="252" t="str">
        <f>IF(ISERROR(VLOOKUP(H17,Baza!A:C,3,FALSE)),"",(VLOOKUP(H17,Baza!A:C,3,FALSE)))</f>
        <v/>
      </c>
      <c r="K17" s="327" t="str">
        <f>IF(ISERROR(VLOOKUP(H17,[1]Baza!A:D,4,FALSE)),"",(VLOOKUP(H17,[1]Baza!A:D,4,FALSE)))</f>
        <v/>
      </c>
      <c r="L17" s="331"/>
      <c r="M17" s="332" t="e">
        <f t="shared" si="2"/>
        <v>#N/A</v>
      </c>
      <c r="N17" s="332">
        <v>6</v>
      </c>
      <c r="O17" s="330"/>
    </row>
    <row r="18" spans="2:15" ht="16.2" thickBot="1">
      <c r="B18" s="372"/>
      <c r="C18" s="266">
        <v>16</v>
      </c>
      <c r="D18" s="289" t="str">
        <f t="shared" si="0"/>
        <v/>
      </c>
      <c r="E18" s="290" t="str">
        <f>IF(D18="","",INDEX($J$3:$J$45,MATCH(C18,$G$3:$G$45,0)))</f>
        <v/>
      </c>
      <c r="F18" s="284"/>
      <c r="G18" s="243"/>
      <c r="H18" s="36"/>
      <c r="I18" s="252" t="str">
        <f>IF(ISERROR(VLOOKUP(H18,Baza!A:C,2,FALSE)&amp;" "&amp;"("&amp;H18&amp;")"),"",(VLOOKUP(H18,Baza!A:C,2,FALSE)&amp;" "&amp;"("&amp;H18&amp;")"))</f>
        <v/>
      </c>
      <c r="J18" s="252" t="str">
        <f>IF(ISERROR(VLOOKUP(H18,Baza!A:C,3,FALSE)),"",(VLOOKUP(H18,Baza!A:C,3,FALSE)))</f>
        <v/>
      </c>
      <c r="K18" s="311" t="str">
        <f>IF(ISERROR(VLOOKUP(H18,Baza!A:D,4,FALSE)),"",(VLOOKUP(H18,Baza!A:D,4,FALSE)))</f>
        <v/>
      </c>
      <c r="M18" s="239" t="e">
        <f t="shared" si="2"/>
        <v>#N/A</v>
      </c>
      <c r="N18" s="239">
        <v>18</v>
      </c>
      <c r="O18" s="338"/>
    </row>
    <row r="19" spans="2:15">
      <c r="B19" s="373" t="s">
        <v>66</v>
      </c>
      <c r="C19" s="273">
        <v>17</v>
      </c>
      <c r="D19" s="293" t="str">
        <f t="shared" si="0"/>
        <v/>
      </c>
      <c r="E19" s="294" t="str">
        <f t="shared" si="1"/>
        <v/>
      </c>
      <c r="F19" s="284"/>
      <c r="G19" s="243"/>
      <c r="H19" s="36"/>
      <c r="I19" s="252" t="str">
        <f>IF(ISERROR(VLOOKUP(H19,Baza!A:C,2,FALSE)&amp;" "&amp;"("&amp;H19&amp;")"),"",(VLOOKUP(H19,Baza!A:C,2,FALSE)&amp;" "&amp;"("&amp;H19&amp;")"))</f>
        <v/>
      </c>
      <c r="J19" s="252" t="str">
        <f>IF(ISERROR(VLOOKUP(H19,Baza!A:C,3,FALSE)),"",(VLOOKUP(H19,Baza!A:C,3,FALSE)))</f>
        <v/>
      </c>
      <c r="K19" s="311" t="str">
        <f>IF(ISERROR(VLOOKUP(H19,Baza!A:D,4,FALSE)),"",(VLOOKUP(H19,Baza!A:D,4,FALSE)))</f>
        <v/>
      </c>
      <c r="M19" s="239" t="e">
        <f t="shared" si="2"/>
        <v>#N/A</v>
      </c>
      <c r="N19" s="239">
        <v>30</v>
      </c>
      <c r="O19" s="338"/>
    </row>
    <row r="20" spans="2:15" ht="16.2" thickBot="1">
      <c r="B20" s="371"/>
      <c r="C20" s="270">
        <v>18</v>
      </c>
      <c r="D20" s="287" t="str">
        <f t="shared" si="0"/>
        <v/>
      </c>
      <c r="E20" s="288" t="str">
        <f t="shared" si="1"/>
        <v/>
      </c>
      <c r="F20" s="284"/>
      <c r="G20" s="360"/>
      <c r="H20" s="361"/>
      <c r="I20" s="362" t="str">
        <f>IF(ISERROR(VLOOKUP(H20,Baza!A:C,2,FALSE)&amp;" "&amp;"("&amp;H20&amp;")"),"",(VLOOKUP(H20,Baza!A:C,2,FALSE)&amp;" "&amp;"("&amp;H20&amp;")"))</f>
        <v/>
      </c>
      <c r="J20" s="362" t="str">
        <f>IF(ISERROR(VLOOKUP(H20,Baza!A:C,3,FALSE)),"",(VLOOKUP(H20,Baza!A:C,3,FALSE)))</f>
        <v/>
      </c>
      <c r="K20" s="363" t="str">
        <f>IF(ISERROR(VLOOKUP(H20,[1]Baza!A:D,4,FALSE)),"",(VLOOKUP(H20,[1]Baza!A:D,4,FALSE)))</f>
        <v/>
      </c>
      <c r="L20" s="364"/>
      <c r="M20" s="365" t="e">
        <f t="shared" si="2"/>
        <v>#N/A</v>
      </c>
      <c r="N20" s="365">
        <v>18</v>
      </c>
      <c r="O20" s="360"/>
    </row>
    <row r="21" spans="2:15">
      <c r="B21" s="371"/>
      <c r="C21" s="270">
        <v>19</v>
      </c>
      <c r="D21" s="287" t="str">
        <f t="shared" si="0"/>
        <v/>
      </c>
      <c r="E21" s="288" t="str">
        <f t="shared" si="1"/>
        <v/>
      </c>
      <c r="F21" s="284"/>
      <c r="H21" s="62"/>
      <c r="I21" s="359" t="str">
        <f>IF(ISERROR(VLOOKUP(H21,Baza!A:C,2,FALSE)&amp;" "&amp;"("&amp;H21&amp;")"),"",(VLOOKUP(H21,Baza!A:C,2,FALSE)&amp;" "&amp;"("&amp;H21&amp;")"))</f>
        <v/>
      </c>
      <c r="J21" s="359" t="str">
        <f>IF(ISERROR(VLOOKUP(H21,Baza!A:C,3,FALSE)),"",(VLOOKUP(H21,Baza!A:C,3,FALSE)))</f>
        <v/>
      </c>
      <c r="K21" s="357" t="str">
        <f>IF(ISERROR(VLOOKUP(H21,Baza!A:D,4,FALSE)),"",(VLOOKUP(H21,Baza!A:D,4,FALSE)))</f>
        <v/>
      </c>
      <c r="M21" s="239" t="e">
        <f t="shared" si="2"/>
        <v>#N/A</v>
      </c>
      <c r="N21" s="239">
        <v>26</v>
      </c>
      <c r="O21" s="358"/>
    </row>
    <row r="22" spans="2:15" ht="16.2" thickBot="1">
      <c r="B22" s="374"/>
      <c r="C22" s="271">
        <v>20</v>
      </c>
      <c r="D22" s="291" t="str">
        <f t="shared" si="0"/>
        <v/>
      </c>
      <c r="E22" s="292" t="str">
        <f t="shared" si="1"/>
        <v/>
      </c>
      <c r="F22" s="284"/>
      <c r="G22" s="250"/>
      <c r="H22" s="36"/>
      <c r="I22" s="252" t="str">
        <f>IF(ISERROR(VLOOKUP(H22,Baza!A:C,2,FALSE)&amp;" "&amp;"("&amp;H22&amp;")"),"",(VLOOKUP(H22,Baza!A:C,2,FALSE)&amp;" "&amp;"("&amp;H22&amp;")"))</f>
        <v/>
      </c>
      <c r="J22" s="252" t="str">
        <f>IF(ISERROR(VLOOKUP(H22,Baza!A:C,3,FALSE)),"",(VLOOKUP(H22,Baza!A:C,3,FALSE)))</f>
        <v/>
      </c>
      <c r="K22" s="311" t="str">
        <f>IF(ISERROR(VLOOKUP(H22,Baza!A:D,4,FALSE)),"",(VLOOKUP(H22,Baza!A:D,4,FALSE)))</f>
        <v/>
      </c>
      <c r="M22" s="239" t="e">
        <f t="shared" si="2"/>
        <v>#N/A</v>
      </c>
      <c r="N22" s="239">
        <v>29</v>
      </c>
      <c r="O22" s="338"/>
    </row>
    <row r="23" spans="2:15">
      <c r="B23" s="370" t="s">
        <v>67</v>
      </c>
      <c r="C23" s="269">
        <v>21</v>
      </c>
      <c r="D23" s="285" t="str">
        <f t="shared" si="0"/>
        <v/>
      </c>
      <c r="E23" s="286" t="str">
        <f t="shared" si="1"/>
        <v/>
      </c>
      <c r="F23" s="284"/>
      <c r="G23" s="243"/>
      <c r="H23" s="340"/>
      <c r="I23" s="252" t="str">
        <f>IF(ISERROR(VLOOKUP(H23,Baza!A:C,2,FALSE)&amp;" "&amp;"("&amp;H23&amp;")"),"",(VLOOKUP(H23,Baza!A:C,2,FALSE)&amp;" "&amp;"("&amp;H23&amp;")"))</f>
        <v/>
      </c>
      <c r="J23" s="252" t="str">
        <f>IF(ISERROR(VLOOKUP(H23,Baza!A:C,3,FALSE)),"",(VLOOKUP(H23,Baza!A:C,3,FALSE)))</f>
        <v/>
      </c>
      <c r="K23" s="311" t="str">
        <f>IF(ISERROR(VLOOKUP(H23,Baza!A:D,4,FALSE)),"",(VLOOKUP(H23,Baza!A:D,4,FALSE)))</f>
        <v/>
      </c>
      <c r="M23" s="239" t="e">
        <f t="shared" si="2"/>
        <v>#N/A</v>
      </c>
      <c r="N23" s="239">
        <v>24</v>
      </c>
      <c r="O23" s="338"/>
    </row>
    <row r="24" spans="2:15">
      <c r="B24" s="371"/>
      <c r="C24" s="270">
        <v>22</v>
      </c>
      <c r="D24" s="287" t="str">
        <f t="shared" si="0"/>
        <v/>
      </c>
      <c r="E24" s="288" t="str">
        <f t="shared" si="1"/>
        <v/>
      </c>
      <c r="F24" s="284"/>
      <c r="G24" s="330"/>
      <c r="H24" s="340"/>
      <c r="I24" s="252" t="str">
        <f>IF(ISERROR(VLOOKUP(H24,Baza!A:C,2,FALSE)&amp;" "&amp;"("&amp;H24&amp;")"),"",(VLOOKUP(H24,Baza!A:C,2,FALSE)&amp;" "&amp;"("&amp;H24&amp;")"))</f>
        <v/>
      </c>
      <c r="J24" s="252" t="str">
        <f>IF(ISERROR(VLOOKUP(H24,Baza!A:C,3,FALSE)),"",(VLOOKUP(H24,Baza!A:C,3,FALSE)))</f>
        <v/>
      </c>
      <c r="K24" s="327" t="str">
        <f>IF(ISERROR(VLOOKUP(H24,[1]Baza!A:D,4,FALSE)),"",(VLOOKUP(H24,[1]Baza!A:D,4,FALSE)))</f>
        <v/>
      </c>
      <c r="L24" s="331"/>
      <c r="M24" s="332" t="e">
        <f t="shared" si="2"/>
        <v>#N/A</v>
      </c>
      <c r="N24" s="332">
        <v>12</v>
      </c>
      <c r="O24" s="330"/>
    </row>
    <row r="25" spans="2:15">
      <c r="B25" s="371"/>
      <c r="C25" s="270">
        <v>23</v>
      </c>
      <c r="D25" s="287" t="str">
        <f t="shared" si="0"/>
        <v/>
      </c>
      <c r="E25" s="288" t="str">
        <f t="shared" si="1"/>
        <v/>
      </c>
      <c r="F25" s="284"/>
      <c r="G25" s="243"/>
      <c r="H25" s="243"/>
      <c r="I25" s="252" t="str">
        <f>IF(ISERROR(VLOOKUP(H25,Baza!A:C,2,FALSE)&amp;" "&amp;"("&amp;H25&amp;")"),"",(VLOOKUP(H25,Baza!A:C,2,FALSE)&amp;" "&amp;"("&amp;H25&amp;")"))</f>
        <v/>
      </c>
      <c r="J25" s="252" t="str">
        <f>IF(ISERROR(VLOOKUP(H25,Baza!A:C,3,FALSE)),"",(VLOOKUP(H25,Baza!A:C,3,FALSE)))</f>
        <v/>
      </c>
      <c r="K25" s="311" t="str">
        <f>IF(ISERROR(VLOOKUP(H25,Baza!A:D,4,FALSE)),"",(VLOOKUP(H25,Baza!A:D,4,FALSE)))</f>
        <v/>
      </c>
      <c r="M25" s="239" t="e">
        <f t="shared" si="2"/>
        <v>#N/A</v>
      </c>
      <c r="N25" s="239">
        <v>37</v>
      </c>
      <c r="O25" s="338"/>
    </row>
    <row r="26" spans="2:15" ht="16.2" thickBot="1">
      <c r="B26" s="372"/>
      <c r="C26" s="272">
        <v>24</v>
      </c>
      <c r="D26" s="289" t="str">
        <f t="shared" si="0"/>
        <v/>
      </c>
      <c r="E26" s="290" t="str">
        <f t="shared" si="1"/>
        <v/>
      </c>
      <c r="F26" s="284"/>
      <c r="G26" s="303"/>
      <c r="H26" s="303"/>
      <c r="I26" s="362" t="str">
        <f>IF(ISERROR(VLOOKUP(H26,Baza!A:C,2,FALSE)&amp;" "&amp;"("&amp;H26&amp;")"),"",(VLOOKUP(H26,Baza!A:C,2,FALSE)&amp;" "&amp;"("&amp;H26&amp;")"))</f>
        <v/>
      </c>
      <c r="J26" s="362" t="str">
        <f>IF(ISERROR(VLOOKUP(H26,Baza!A:C,3,FALSE)),"",(VLOOKUP(H26,Baza!A:C,3,FALSE)))</f>
        <v/>
      </c>
      <c r="K26" s="302" t="str">
        <f>IF(ISERROR(VLOOKUP(H26,Baza!A:D,4,FALSE)),"",(VLOOKUP(H26,Baza!A:D,4,FALSE)))</f>
        <v/>
      </c>
      <c r="L26" s="366"/>
      <c r="M26" s="367" t="e">
        <f t="shared" si="2"/>
        <v>#N/A</v>
      </c>
      <c r="N26" s="367">
        <v>35</v>
      </c>
      <c r="O26" s="368"/>
    </row>
    <row r="27" spans="2:15">
      <c r="B27" s="373" t="s">
        <v>68</v>
      </c>
      <c r="C27" s="273">
        <v>25</v>
      </c>
      <c r="D27" s="293" t="str">
        <f t="shared" si="0"/>
        <v/>
      </c>
      <c r="E27" s="294" t="str">
        <f t="shared" si="1"/>
        <v/>
      </c>
      <c r="F27" s="284"/>
      <c r="G27" s="250"/>
      <c r="H27" s="250"/>
      <c r="I27" s="359" t="str">
        <f>IF(ISERROR(VLOOKUP(H27,Baza!A:C,2,FALSE)&amp;" "&amp;"("&amp;H27&amp;")"),"",(VLOOKUP(H27,Baza!A:C,2,FALSE)&amp;" "&amp;"("&amp;H27&amp;")"))</f>
        <v/>
      </c>
      <c r="J27" s="359" t="str">
        <f>IF(ISERROR(VLOOKUP(H27,Baza!A:C,3,FALSE)),"",(VLOOKUP(H27,Baza!A:C,3,FALSE)))</f>
        <v/>
      </c>
      <c r="K27" s="357" t="str">
        <f>IF(ISERROR(VLOOKUP(H27,Baza!A:D,4,FALSE)),"",(VLOOKUP(H27,Baza!A:D,4,FALSE)))</f>
        <v/>
      </c>
      <c r="M27" s="239" t="e">
        <f t="shared" si="2"/>
        <v>#N/A</v>
      </c>
      <c r="N27" s="239">
        <v>39</v>
      </c>
      <c r="O27" s="358"/>
    </row>
    <row r="28" spans="2:15">
      <c r="B28" s="371"/>
      <c r="C28" s="270">
        <v>26</v>
      </c>
      <c r="D28" s="287" t="str">
        <f t="shared" si="0"/>
        <v/>
      </c>
      <c r="E28" s="288" t="str">
        <f t="shared" si="1"/>
        <v/>
      </c>
      <c r="F28" s="284"/>
      <c r="G28" s="243"/>
      <c r="H28" s="243"/>
      <c r="I28" s="252" t="str">
        <f>IF(ISERROR(VLOOKUP(H28,Baza!A:C,2,FALSE)&amp;" "&amp;"("&amp;H28&amp;")"),"",(VLOOKUP(H28,Baza!A:C,2,FALSE)&amp;" "&amp;"("&amp;H28&amp;")"))</f>
        <v/>
      </c>
      <c r="J28" s="252" t="str">
        <f>IF(ISERROR(VLOOKUP(H28,Baza!A:C,3,FALSE)),"",(VLOOKUP(H28,Baza!A:C,3,FALSE)))</f>
        <v/>
      </c>
      <c r="K28" s="311" t="str">
        <f>IF(ISERROR(VLOOKUP(H28,Baza!A:D,4,FALSE)),"",(VLOOKUP(H28,Baza!A:D,4,FALSE)))</f>
        <v/>
      </c>
      <c r="M28" s="239" t="e">
        <f t="shared" si="2"/>
        <v>#N/A</v>
      </c>
      <c r="N28" s="239">
        <v>36</v>
      </c>
      <c r="O28" s="338"/>
    </row>
    <row r="29" spans="2:15">
      <c r="B29" s="371"/>
      <c r="C29" s="270">
        <v>27</v>
      </c>
      <c r="D29" s="287" t="str">
        <f t="shared" si="0"/>
        <v/>
      </c>
      <c r="E29" s="288" t="str">
        <f t="shared" si="1"/>
        <v/>
      </c>
      <c r="F29" s="284"/>
      <c r="G29" s="243"/>
      <c r="H29" s="243"/>
      <c r="I29" s="252" t="str">
        <f>IF(ISERROR(VLOOKUP(H29,Baza!A:C,2,FALSE)&amp;" "&amp;"("&amp;H29&amp;")"),"",(VLOOKUP(H29,Baza!A:C,2,FALSE)&amp;" "&amp;"("&amp;H29&amp;")"))</f>
        <v/>
      </c>
      <c r="J29" s="252" t="str">
        <f>IF(ISERROR(VLOOKUP(H29,Baza!A:C,3,FALSE)),"",(VLOOKUP(H29,Baza!A:C,3,FALSE)))</f>
        <v/>
      </c>
      <c r="K29" s="311" t="str">
        <f>IF(ISERROR(VLOOKUP(H29,Baza!A:D,4,FALSE)),"",(VLOOKUP(H29,Baza!A:D,4,FALSE)))</f>
        <v/>
      </c>
      <c r="M29" s="239" t="e">
        <f t="shared" si="2"/>
        <v>#N/A</v>
      </c>
      <c r="N29" s="239">
        <v>40</v>
      </c>
      <c r="O29" s="338"/>
    </row>
    <row r="30" spans="2:15" ht="16.2" thickBot="1">
      <c r="B30" s="374"/>
      <c r="C30" s="271">
        <v>28</v>
      </c>
      <c r="D30" s="291" t="str">
        <f t="shared" si="0"/>
        <v/>
      </c>
      <c r="E30" s="292" t="str">
        <f t="shared" si="1"/>
        <v/>
      </c>
      <c r="F30" s="284"/>
      <c r="G30" s="243"/>
      <c r="H30" s="339"/>
      <c r="I30" s="252" t="str">
        <f>IF(ISERROR(VLOOKUP(H30,Baza!A:C,2,FALSE)&amp;" "&amp;"("&amp;H30&amp;")"),"",(VLOOKUP(H30,Baza!A:C,2,FALSE)&amp;" "&amp;"("&amp;H30&amp;")"))</f>
        <v/>
      </c>
      <c r="J30" s="252" t="str">
        <f>IF(ISERROR(VLOOKUP(H30,Baza!A:C,3,FALSE)),"",(VLOOKUP(H30,Baza!A:C,3,FALSE)))</f>
        <v/>
      </c>
      <c r="K30" s="311" t="str">
        <f>IF(ISERROR(VLOOKUP(H30,Baza!A:D,4,FALSE)),"",(VLOOKUP(H30,Baza!A:D,4,FALSE)))</f>
        <v/>
      </c>
      <c r="M30" s="239" t="e">
        <f t="shared" si="2"/>
        <v>#N/A</v>
      </c>
      <c r="N30" s="239">
        <v>22</v>
      </c>
      <c r="O30" s="338"/>
    </row>
    <row r="31" spans="2:15">
      <c r="B31" s="370" t="s">
        <v>69</v>
      </c>
      <c r="C31" s="269">
        <v>29</v>
      </c>
      <c r="D31" s="285" t="str">
        <f t="shared" si="0"/>
        <v/>
      </c>
      <c r="E31" s="286" t="str">
        <f t="shared" si="1"/>
        <v/>
      </c>
      <c r="F31" s="284"/>
      <c r="G31" s="243"/>
      <c r="H31" s="36"/>
      <c r="I31" s="252" t="str">
        <f>IF(ISERROR(VLOOKUP(H31,Baza!A:C,2,FALSE)&amp;" "&amp;"("&amp;H31&amp;")"),"",(VLOOKUP(H31,Baza!A:C,2,FALSE)&amp;" "&amp;"("&amp;H31&amp;")"))</f>
        <v/>
      </c>
      <c r="J31" s="252" t="str">
        <f>IF(ISERROR(VLOOKUP(H31,Baza!A:C,3,FALSE)),"",(VLOOKUP(H31,Baza!A:C,3,FALSE)))</f>
        <v/>
      </c>
      <c r="K31" s="311" t="str">
        <f>IF(ISERROR(VLOOKUP(H31,Baza!A:D,4,FALSE)),"",(VLOOKUP(H31,Baza!A:D,4,FALSE)))</f>
        <v/>
      </c>
      <c r="M31" s="239" t="e">
        <f t="shared" si="2"/>
        <v>#N/A</v>
      </c>
      <c r="N31" s="239">
        <v>27</v>
      </c>
      <c r="O31" s="338"/>
    </row>
    <row r="32" spans="2:15" ht="16.2" thickBot="1">
      <c r="B32" s="371"/>
      <c r="C32" s="270">
        <v>30</v>
      </c>
      <c r="D32" s="287" t="str">
        <f t="shared" si="0"/>
        <v/>
      </c>
      <c r="E32" s="288" t="str">
        <f t="shared" si="1"/>
        <v/>
      </c>
      <c r="F32" s="284"/>
      <c r="G32" s="303"/>
      <c r="H32" s="303"/>
      <c r="I32" s="362" t="str">
        <f>IF(ISERROR(VLOOKUP(H32,Baza!A:C,2,FALSE)&amp;" "&amp;"("&amp;H32&amp;")"),"",(VLOOKUP(H32,Baza!A:C,2,FALSE)&amp;" "&amp;"("&amp;H32&amp;")"))</f>
        <v/>
      </c>
      <c r="J32" s="362" t="str">
        <f>IF(ISERROR(VLOOKUP(H32,Baza!A:C,3,FALSE)),"",(VLOOKUP(H32,Baza!A:C,3,FALSE)))</f>
        <v/>
      </c>
      <c r="K32" s="302" t="str">
        <f>IF(ISERROR(VLOOKUP(H32,Baza!A:D,4,FALSE)),"",(VLOOKUP(H32,Baza!A:D,4,FALSE)))</f>
        <v/>
      </c>
      <c r="L32" s="366"/>
      <c r="M32" s="367" t="e">
        <f t="shared" si="2"/>
        <v>#N/A</v>
      </c>
      <c r="N32" s="367">
        <v>32</v>
      </c>
      <c r="O32" s="368"/>
    </row>
    <row r="33" spans="1:15">
      <c r="B33" s="371"/>
      <c r="C33" s="270">
        <v>31</v>
      </c>
      <c r="D33" s="287" t="str">
        <f t="shared" si="0"/>
        <v/>
      </c>
      <c r="E33" s="288" t="str">
        <f t="shared" si="1"/>
        <v/>
      </c>
      <c r="F33" s="284"/>
      <c r="G33" s="346"/>
      <c r="H33" s="62"/>
      <c r="I33" s="359" t="str">
        <f>IF(ISERROR(VLOOKUP(H33,Baza!A:C,2,FALSE)&amp;" "&amp;"("&amp;H33&amp;")"),"",(VLOOKUP(H33,Baza!A:C,2,FALSE)&amp;" "&amp;"("&amp;H33&amp;")"))</f>
        <v/>
      </c>
      <c r="J33" s="359" t="str">
        <f>IF(ISERROR(VLOOKUP(H33,Baza!A:C,3,FALSE)),"",(VLOOKUP(H33,Baza!A:C,3,FALSE)))</f>
        <v/>
      </c>
      <c r="K33" s="347" t="str">
        <f>IF(ISERROR(VLOOKUP(H33,[1]Baza!A:D,4,FALSE)),"",(VLOOKUP(H33,[1]Baza!A:D,4,FALSE)))</f>
        <v/>
      </c>
      <c r="L33" s="331"/>
      <c r="M33" s="332" t="e">
        <f t="shared" si="2"/>
        <v>#N/A</v>
      </c>
      <c r="N33" s="332">
        <v>10</v>
      </c>
      <c r="O33" s="346"/>
    </row>
    <row r="34" spans="1:15" ht="16.2" thickBot="1">
      <c r="B34" s="372"/>
      <c r="C34" s="272">
        <v>32</v>
      </c>
      <c r="D34" s="289" t="str">
        <f t="shared" si="0"/>
        <v/>
      </c>
      <c r="E34" s="290" t="str">
        <f>IF(D34="","",INDEX($J$3:$J$45,MATCH(C34,$G$3:$G$45,0)))</f>
        <v/>
      </c>
      <c r="F34" s="284"/>
      <c r="G34" s="243"/>
      <c r="H34" s="36"/>
      <c r="I34" s="252" t="str">
        <f>IF(ISERROR(VLOOKUP(H34,Baza!A:C,2,FALSE)&amp;" "&amp;"("&amp;H34&amp;")"),"",(VLOOKUP(H34,Baza!A:C,2,FALSE)&amp;" "&amp;"("&amp;H34&amp;")"))</f>
        <v/>
      </c>
      <c r="J34" s="252" t="str">
        <f>IF(ISERROR(VLOOKUP(H34,Baza!A:C,3,FALSE)),"",(VLOOKUP(H34,Baza!A:C,3,FALSE)))</f>
        <v/>
      </c>
      <c r="K34" s="311" t="str">
        <f>IF(ISERROR(VLOOKUP(H34,Baza!A:D,4,FALSE)),"",(VLOOKUP(H34,Baza!A:D,4,FALSE)))</f>
        <v/>
      </c>
      <c r="M34" s="239" t="e">
        <f t="shared" si="2"/>
        <v>#N/A</v>
      </c>
      <c r="N34" s="239">
        <v>25</v>
      </c>
      <c r="O34" s="338"/>
    </row>
    <row r="35" spans="1:15">
      <c r="A35" s="244"/>
      <c r="B35" s="373" t="s">
        <v>70</v>
      </c>
      <c r="C35" s="278">
        <v>33</v>
      </c>
      <c r="D35" s="293" t="str">
        <f t="shared" ref="D35:D66" si="3">IF(ISERROR(VLOOKUP(C35,$G$3:$I$66,3,FALSE)),"",(VLOOKUP(C35,$G$3:$I$66,3,FALSE)))</f>
        <v/>
      </c>
      <c r="E35" s="294" t="str">
        <f t="shared" ref="E35:E66" si="4">IF(D35="","",INDEX($J$3:$J$42,MATCH(C35,$G$3:$G$42,0)))</f>
        <v/>
      </c>
      <c r="F35" s="284"/>
      <c r="G35" s="243"/>
      <c r="H35" s="243"/>
      <c r="I35" s="252" t="str">
        <f>IF(ISERROR(VLOOKUP(H35,Baza!A:C,2,FALSE)&amp;" "&amp;"("&amp;H35&amp;")"),"",(VLOOKUP(H35,Baza!A:C,2,FALSE)&amp;" "&amp;"("&amp;H35&amp;")"))</f>
        <v/>
      </c>
      <c r="J35" s="252" t="str">
        <f>IF(ISERROR(VLOOKUP(H35,Baza!A:C,3,FALSE)),"",(VLOOKUP(H35,Baza!A:C,3,FALSE)))</f>
        <v/>
      </c>
      <c r="K35" s="311" t="str">
        <f>IF(ISERROR(VLOOKUP(H35,Baza!A:D,4,FALSE)),"",(VLOOKUP(H35,Baza!A:D,4,FALSE)))</f>
        <v/>
      </c>
      <c r="M35" s="239" t="e">
        <f t="shared" ref="M35:M66" si="5">VLOOKUP(C35,$H$3:$J$66,3,FALSE)</f>
        <v>#N/A</v>
      </c>
      <c r="N35" s="239">
        <v>34</v>
      </c>
      <c r="O35" s="338"/>
    </row>
    <row r="36" spans="1:15">
      <c r="B36" s="371"/>
      <c r="C36" s="275">
        <v>34</v>
      </c>
      <c r="D36" s="287" t="str">
        <f t="shared" si="3"/>
        <v/>
      </c>
      <c r="E36" s="288" t="str">
        <f t="shared" si="4"/>
        <v/>
      </c>
      <c r="F36" s="284"/>
      <c r="G36" s="243"/>
      <c r="H36" s="36"/>
      <c r="I36" s="252" t="str">
        <f>IF(ISERROR(VLOOKUP(H36,Baza!A:C,2,FALSE)&amp;" "&amp;"("&amp;H36&amp;")"),"",(VLOOKUP(H36,Baza!A:C,2,FALSE)&amp;" "&amp;"("&amp;H36&amp;")"))</f>
        <v/>
      </c>
      <c r="J36" s="252" t="str">
        <f>IF(ISERROR(VLOOKUP(H36,Baza!A:C,3,FALSE)),"",(VLOOKUP(H36,Baza!A:C,3,FALSE)))</f>
        <v/>
      </c>
      <c r="K36" s="311" t="str">
        <f>IF(ISERROR(VLOOKUP(H36,Baza!A:D,4,FALSE)),"",(VLOOKUP(H36,Baza!A:D,4,FALSE)))</f>
        <v/>
      </c>
      <c r="M36" s="239" t="e">
        <f t="shared" si="5"/>
        <v>#N/A</v>
      </c>
      <c r="N36" s="239">
        <v>31</v>
      </c>
      <c r="O36" s="338"/>
    </row>
    <row r="37" spans="1:15">
      <c r="B37" s="371"/>
      <c r="C37" s="275">
        <v>35</v>
      </c>
      <c r="D37" s="287" t="str">
        <f t="shared" si="3"/>
        <v/>
      </c>
      <c r="E37" s="288" t="str">
        <f t="shared" si="4"/>
        <v/>
      </c>
      <c r="F37" s="284"/>
      <c r="G37" s="330"/>
      <c r="H37" s="36"/>
      <c r="I37" s="252" t="str">
        <f>IF(ISERROR(VLOOKUP(H37,Baza!A:C,2,FALSE)&amp;" "&amp;"("&amp;H37&amp;")"),"",(VLOOKUP(H37,Baza!A:C,2,FALSE)&amp;" "&amp;"("&amp;H37&amp;")"))</f>
        <v/>
      </c>
      <c r="J37" s="252" t="str">
        <f>IF(ISERROR(VLOOKUP(H37,Baza!A:C,3,FALSE)),"",(VLOOKUP(H37,Baza!A:C,3,FALSE)))</f>
        <v/>
      </c>
      <c r="K37" s="327" t="str">
        <f>IF(ISERROR(VLOOKUP(H37,[1]Baza!A:D,4,FALSE)),"",(VLOOKUP(H37,[1]Baza!A:D,4,FALSE)))</f>
        <v/>
      </c>
      <c r="L37" s="331"/>
      <c r="M37" s="332" t="e">
        <f t="shared" si="5"/>
        <v>#N/A</v>
      </c>
      <c r="N37" s="332">
        <v>16</v>
      </c>
      <c r="O37" s="330"/>
    </row>
    <row r="38" spans="1:15" ht="16.2" thickBot="1">
      <c r="B38" s="374"/>
      <c r="C38" s="276">
        <v>36</v>
      </c>
      <c r="D38" s="291" t="str">
        <f t="shared" si="3"/>
        <v/>
      </c>
      <c r="E38" s="292" t="str">
        <f t="shared" si="4"/>
        <v/>
      </c>
      <c r="F38" s="284"/>
      <c r="G38" s="330"/>
      <c r="H38" s="36"/>
      <c r="I38" s="252" t="str">
        <f>IF(ISERROR(VLOOKUP(H38,Baza!A:C,2,FALSE)&amp;" "&amp;"("&amp;H38&amp;")"),"",(VLOOKUP(H38,Baza!A:C,2,FALSE)&amp;" "&amp;"("&amp;H38&amp;")"))</f>
        <v/>
      </c>
      <c r="J38" s="252" t="str">
        <f>IF(ISERROR(VLOOKUP(H38,Baza!A:C,3,FALSE)),"",(VLOOKUP(H38,Baza!A:C,3,FALSE)))</f>
        <v/>
      </c>
      <c r="K38" s="327" t="str">
        <f>IF(ISERROR(VLOOKUP(H38,[1]Baza!A:D,4,FALSE)),"",(VLOOKUP(H38,[1]Baza!A:D,4,FALSE)))</f>
        <v/>
      </c>
      <c r="L38" s="331"/>
      <c r="M38" s="332" t="e">
        <f t="shared" si="5"/>
        <v>#N/A</v>
      </c>
      <c r="N38" s="332">
        <v>13</v>
      </c>
      <c r="O38" s="330"/>
    </row>
    <row r="39" spans="1:15">
      <c r="B39" s="370" t="s">
        <v>71</v>
      </c>
      <c r="C39" s="274">
        <v>37</v>
      </c>
      <c r="D39" s="285" t="str">
        <f t="shared" si="3"/>
        <v/>
      </c>
      <c r="E39" s="286" t="str">
        <f t="shared" si="4"/>
        <v/>
      </c>
      <c r="F39" s="284"/>
      <c r="G39" s="330"/>
      <c r="H39" s="36"/>
      <c r="I39" s="252" t="str">
        <f>IF(ISERROR(VLOOKUP(H39,Baza!A:C,2,FALSE)&amp;" "&amp;"("&amp;H39&amp;")"),"",(VLOOKUP(H39,Baza!A:C,2,FALSE)&amp;" "&amp;"("&amp;H39&amp;")"))</f>
        <v/>
      </c>
      <c r="J39" s="252" t="str">
        <f>IF(ISERROR(VLOOKUP(H39,Baza!A:C,3,FALSE)),"",(VLOOKUP(H39,Baza!A:C,3,FALSE)))</f>
        <v/>
      </c>
      <c r="K39" s="327" t="str">
        <f>IF(ISERROR(VLOOKUP(H39,[1]Baza!A:D,4,FALSE)),"",(VLOOKUP(H39,[1]Baza!A:D,4,FALSE)))</f>
        <v/>
      </c>
      <c r="L39" s="331"/>
      <c r="M39" s="332" t="e">
        <f t="shared" si="5"/>
        <v>#N/A</v>
      </c>
      <c r="N39" s="332">
        <v>8</v>
      </c>
      <c r="O39" s="330"/>
    </row>
    <row r="40" spans="1:15">
      <c r="B40" s="371"/>
      <c r="C40" s="275">
        <v>38</v>
      </c>
      <c r="D40" s="287" t="str">
        <f t="shared" si="3"/>
        <v/>
      </c>
      <c r="E40" s="288" t="str">
        <f t="shared" si="4"/>
        <v/>
      </c>
      <c r="F40" s="284"/>
      <c r="G40" s="330"/>
      <c r="H40" s="36"/>
      <c r="I40" s="252" t="str">
        <f>IF(ISERROR(VLOOKUP(H40,Baza!A:C,2,FALSE)&amp;" "&amp;"("&amp;H40&amp;")"),"",(VLOOKUP(H40,Baza!A:C,2,FALSE)&amp;" "&amp;"("&amp;H40&amp;")"))</f>
        <v/>
      </c>
      <c r="J40" s="252" t="str">
        <f>IF(ISERROR(VLOOKUP(H40,Baza!A:C,3,FALSE)),"",(VLOOKUP(H40,Baza!A:C,3,FALSE)))</f>
        <v/>
      </c>
      <c r="K40" s="327" t="str">
        <f>IF(ISERROR(VLOOKUP(H40,[1]Baza!A:D,4,FALSE)),"",(VLOOKUP(H40,[1]Baza!A:D,4,FALSE)))</f>
        <v/>
      </c>
      <c r="L40" s="331"/>
      <c r="M40" s="332" t="e">
        <f t="shared" si="5"/>
        <v>#N/A</v>
      </c>
      <c r="N40" s="332">
        <v>3</v>
      </c>
      <c r="O40" s="330"/>
    </row>
    <row r="41" spans="1:15">
      <c r="B41" s="371"/>
      <c r="C41" s="275">
        <v>39</v>
      </c>
      <c r="D41" s="287" t="str">
        <f t="shared" si="3"/>
        <v/>
      </c>
      <c r="E41" s="288" t="str">
        <f t="shared" si="4"/>
        <v/>
      </c>
      <c r="F41" s="284"/>
      <c r="G41" s="243"/>
      <c r="H41" s="36"/>
      <c r="I41" s="252" t="str">
        <f>IF(ISERROR(VLOOKUP(H41,Baza!A:C,2,FALSE)&amp;" "&amp;"("&amp;H41&amp;")"),"",(VLOOKUP(H41,Baza!A:C,2,FALSE)&amp;" "&amp;"("&amp;H41&amp;")"))</f>
        <v/>
      </c>
      <c r="J41" s="252" t="str">
        <f>IF(ISERROR(VLOOKUP(H41,Baza!A:C,3,FALSE)),"",(VLOOKUP(H41,Baza!A:C,3,FALSE)))</f>
        <v/>
      </c>
      <c r="K41" s="311" t="str">
        <f>IF(ISERROR(VLOOKUP(H41,Baza!A:D,4,FALSE)),"",(VLOOKUP(H41,Baza!A:D,4,FALSE)))</f>
        <v/>
      </c>
      <c r="M41" s="239" t="e">
        <f t="shared" si="5"/>
        <v>#N/A</v>
      </c>
      <c r="N41" s="239">
        <v>23</v>
      </c>
      <c r="O41" s="338"/>
    </row>
    <row r="42" spans="1:15" ht="16.2" thickBot="1">
      <c r="B42" s="372"/>
      <c r="C42" s="277">
        <v>40</v>
      </c>
      <c r="D42" s="289" t="str">
        <f t="shared" si="3"/>
        <v/>
      </c>
      <c r="E42" s="290" t="str">
        <f>IF(D42="","",INDEX($J$3:$J$45,MATCH(C42,$G$3:$G$45,0)))</f>
        <v/>
      </c>
      <c r="F42" s="284"/>
      <c r="G42" s="330"/>
      <c r="H42" s="36"/>
      <c r="I42" s="252" t="str">
        <f>IF(ISERROR(VLOOKUP(H42,Baza!A:C,2,FALSE)&amp;" "&amp;"("&amp;H42&amp;")"),"",(VLOOKUP(H42,Baza!A:C,2,FALSE)&amp;" "&amp;"("&amp;H42&amp;")"))</f>
        <v/>
      </c>
      <c r="J42" s="252" t="str">
        <f>IF(ISERROR(VLOOKUP(H42,Baza!A:C,3,FALSE)),"",(VLOOKUP(H42,Baza!A:C,3,FALSE)))</f>
        <v/>
      </c>
      <c r="K42" s="327" t="str">
        <f>IF(ISERROR(VLOOKUP(H42,[1]Baza!A:D,4,FALSE)),"",(VLOOKUP(H42,[1]Baza!A:D,4,FALSE)))</f>
        <v/>
      </c>
      <c r="L42" s="331"/>
      <c r="M42" s="332" t="e">
        <f t="shared" si="5"/>
        <v>#N/A</v>
      </c>
      <c r="N42" s="332">
        <v>9</v>
      </c>
      <c r="O42" s="330"/>
    </row>
    <row r="43" spans="1:15">
      <c r="B43" s="373" t="s">
        <v>72</v>
      </c>
      <c r="C43" s="278">
        <v>41</v>
      </c>
      <c r="D43" s="293" t="str">
        <f t="shared" si="3"/>
        <v/>
      </c>
      <c r="E43" s="294" t="str">
        <f t="shared" si="4"/>
        <v/>
      </c>
      <c r="F43" s="284"/>
      <c r="G43" s="243"/>
      <c r="H43" s="339"/>
      <c r="I43" s="252" t="str">
        <f>IF(ISERROR(VLOOKUP(H43,Baza!A:C,2,FALSE)&amp;" "&amp;"("&amp;H43&amp;")"),"",(VLOOKUP(H43,Baza!A:C,2,FALSE)&amp;" "&amp;"("&amp;H43&amp;")"))</f>
        <v/>
      </c>
      <c r="J43" s="252" t="str">
        <f>IF(ISERROR(VLOOKUP(H43,Baza!A:C,3,FALSE)),"",(VLOOKUP(H43,Baza!A:C,3,FALSE)))</f>
        <v/>
      </c>
      <c r="K43" s="311" t="str">
        <f>IF(ISERROR(VLOOKUP(H43,Baza!A:D,4,FALSE)),"",(VLOOKUP(H43,Baza!A:D,4,FALSE)))</f>
        <v/>
      </c>
      <c r="M43" s="239" t="e">
        <f t="shared" si="5"/>
        <v>#N/A</v>
      </c>
      <c r="N43" s="239">
        <v>20</v>
      </c>
      <c r="O43" s="338"/>
    </row>
    <row r="44" spans="1:15">
      <c r="B44" s="371"/>
      <c r="C44" s="275">
        <v>42</v>
      </c>
      <c r="D44" s="287" t="str">
        <f t="shared" si="3"/>
        <v/>
      </c>
      <c r="E44" s="288" t="str">
        <f t="shared" si="4"/>
        <v/>
      </c>
      <c r="F44" s="284"/>
      <c r="G44" s="243"/>
      <c r="H44" s="243"/>
      <c r="I44" s="252" t="str">
        <f>IF(ISERROR(VLOOKUP(H44,Baza!A:C,2,FALSE)&amp;" "&amp;"("&amp;H44&amp;")"),"",(VLOOKUP(H44,Baza!A:C,2,FALSE)&amp;" "&amp;"("&amp;H44&amp;")"))</f>
        <v/>
      </c>
      <c r="J44" s="252" t="str">
        <f>IF(ISERROR(VLOOKUP(H44,Baza!A:C,3,FALSE)),"",(VLOOKUP(H44,Baza!A:C,3,FALSE)))</f>
        <v/>
      </c>
      <c r="K44" s="311" t="str">
        <f>IF(ISERROR(VLOOKUP(H44,Baza!A:D,4,FALSE)),"",(VLOOKUP(H44,Baza!A:D,4,FALSE)))</f>
        <v/>
      </c>
      <c r="M44" s="239" t="e">
        <f t="shared" si="5"/>
        <v>#N/A</v>
      </c>
      <c r="N44" s="239">
        <v>42</v>
      </c>
      <c r="O44" s="338"/>
    </row>
    <row r="45" spans="1:15">
      <c r="B45" s="371"/>
      <c r="C45" s="275">
        <v>43</v>
      </c>
      <c r="D45" s="287" t="str">
        <f t="shared" si="3"/>
        <v/>
      </c>
      <c r="E45" s="288" t="str">
        <f t="shared" si="4"/>
        <v/>
      </c>
      <c r="F45" s="284"/>
      <c r="G45" s="243"/>
      <c r="H45" s="243"/>
      <c r="I45" s="252" t="str">
        <f>IF(ISERROR(VLOOKUP(H45,Baza!A:C,2,FALSE)&amp;" "&amp;"("&amp;H45&amp;")"),"",(VLOOKUP(H45,Baza!A:C,2,FALSE)&amp;" "&amp;"("&amp;H45&amp;")"))</f>
        <v/>
      </c>
      <c r="J45" s="252" t="str">
        <f>IF(ISERROR(VLOOKUP(H45,Baza!A:C,3,FALSE)),"",(VLOOKUP(H45,Baza!A:C,3,FALSE)))</f>
        <v/>
      </c>
      <c r="K45" s="311" t="str">
        <f>IF(ISERROR(VLOOKUP(H45,Baza!A:D,4,FALSE)),"",(VLOOKUP(H45,Baza!A:D,4,FALSE)))</f>
        <v/>
      </c>
      <c r="M45" s="239" t="e">
        <f t="shared" si="5"/>
        <v>#N/A</v>
      </c>
      <c r="N45" s="239">
        <v>43</v>
      </c>
      <c r="O45" s="338"/>
    </row>
    <row r="46" spans="1:15" ht="16.2" thickBot="1">
      <c r="B46" s="374"/>
      <c r="C46" s="276">
        <v>44</v>
      </c>
      <c r="D46" s="291" t="str">
        <f t="shared" si="3"/>
        <v/>
      </c>
      <c r="E46" s="292" t="str">
        <f t="shared" si="4"/>
        <v/>
      </c>
      <c r="F46" s="284"/>
      <c r="G46" s="243"/>
      <c r="H46" s="243"/>
      <c r="I46" s="252" t="str">
        <f>IF(ISERROR(VLOOKUP(H46,Baza!A:C,2,FALSE)&amp;" "&amp;"("&amp;H46&amp;")"),"",(VLOOKUP(H46,Baza!A:C,2,FALSE)&amp;" "&amp;"("&amp;H46&amp;")"))</f>
        <v/>
      </c>
      <c r="J46" s="252" t="str">
        <f>IF(ISERROR(VLOOKUP(H46,Baza!A:C,3,FALSE)),"",(VLOOKUP(H46,Baza!A:C,3,FALSE)))</f>
        <v/>
      </c>
      <c r="K46" s="311" t="str">
        <f>IF(ISERROR(VLOOKUP(H46,Baza!A:D,4,FALSE)),"",(VLOOKUP(H46,Baza!A:D,4,FALSE)))</f>
        <v/>
      </c>
      <c r="M46" s="239" t="e">
        <f t="shared" si="5"/>
        <v>#N/A</v>
      </c>
      <c r="N46" s="239">
        <v>44</v>
      </c>
      <c r="O46" s="338"/>
    </row>
    <row r="47" spans="1:15">
      <c r="B47" s="370" t="s">
        <v>73</v>
      </c>
      <c r="C47" s="274">
        <v>45</v>
      </c>
      <c r="D47" s="285" t="str">
        <f t="shared" si="3"/>
        <v/>
      </c>
      <c r="E47" s="286" t="str">
        <f t="shared" si="4"/>
        <v/>
      </c>
      <c r="F47" s="284"/>
      <c r="G47" s="243"/>
      <c r="H47" s="243"/>
      <c r="I47" s="252" t="str">
        <f>IF(ISERROR(VLOOKUP(H47,Baza!A:C,2,FALSE)&amp;" "&amp;"("&amp;H47&amp;")"),"",(VLOOKUP(H47,Baza!A:C,2,FALSE)&amp;" "&amp;"("&amp;H47&amp;")"))</f>
        <v/>
      </c>
      <c r="J47" s="252" t="str">
        <f>IF(ISERROR(VLOOKUP(H47,Baza!A:C,3,FALSE)),"",(VLOOKUP(H47,Baza!A:C,3,FALSE)))</f>
        <v/>
      </c>
      <c r="K47" s="311" t="str">
        <f>IF(ISERROR(VLOOKUP(H47,Baza!A:D,4,FALSE)),"",(VLOOKUP(H47,Baza!A:D,4,FALSE)))</f>
        <v/>
      </c>
      <c r="M47" s="239" t="e">
        <f t="shared" si="5"/>
        <v>#N/A</v>
      </c>
      <c r="N47" s="239">
        <v>45</v>
      </c>
      <c r="O47" s="311"/>
    </row>
    <row r="48" spans="1:15">
      <c r="B48" s="371"/>
      <c r="C48" s="275">
        <v>46</v>
      </c>
      <c r="D48" s="287" t="str">
        <f t="shared" si="3"/>
        <v/>
      </c>
      <c r="E48" s="288" t="str">
        <f t="shared" si="4"/>
        <v/>
      </c>
      <c r="F48" s="284"/>
      <c r="G48" s="243"/>
      <c r="H48" s="243"/>
      <c r="I48" s="252" t="str">
        <f>IF(ISERROR(VLOOKUP(H48,Baza!A:C,2,FALSE)&amp;" "&amp;"("&amp;H48&amp;")"),"",(VLOOKUP(H48,Baza!A:C,2,FALSE)&amp;" "&amp;"("&amp;H48&amp;")"))</f>
        <v/>
      </c>
      <c r="J48" s="252" t="str">
        <f>IF(ISERROR(VLOOKUP(H48,Baza!A:C,3,FALSE)),"",(VLOOKUP(H48,Baza!A:C,3,FALSE)))</f>
        <v/>
      </c>
      <c r="K48" s="311" t="str">
        <f>IF(ISERROR(VLOOKUP(H48,Baza!A:D,4,FALSE)),"",(VLOOKUP(H48,Baza!A:D,4,FALSE)))</f>
        <v/>
      </c>
      <c r="M48" s="239" t="e">
        <f t="shared" si="5"/>
        <v>#N/A</v>
      </c>
      <c r="N48" s="239">
        <v>46</v>
      </c>
      <c r="O48" s="311"/>
    </row>
    <row r="49" spans="2:15">
      <c r="B49" s="371"/>
      <c r="C49" s="275">
        <v>47</v>
      </c>
      <c r="D49" s="287" t="str">
        <f t="shared" si="3"/>
        <v/>
      </c>
      <c r="E49" s="288" t="str">
        <f t="shared" si="4"/>
        <v/>
      </c>
      <c r="F49" s="284"/>
      <c r="G49" s="243"/>
      <c r="H49" s="243"/>
      <c r="I49" s="252" t="str">
        <f>IF(ISERROR(VLOOKUP(H49,Baza!A:C,2,FALSE)&amp;" "&amp;"("&amp;H49&amp;")"),"",(VLOOKUP(H49,Baza!A:C,2,FALSE)&amp;" "&amp;"("&amp;H49&amp;")"))</f>
        <v/>
      </c>
      <c r="J49" s="252" t="str">
        <f>IF(ISERROR(VLOOKUP(H49,Baza!A:C,3,FALSE)),"",(VLOOKUP(H49,Baza!A:C,3,FALSE)))</f>
        <v/>
      </c>
      <c r="K49" s="311" t="str">
        <f>IF(ISERROR(VLOOKUP(H49,Baza!A:D,4,FALSE)),"",(VLOOKUP(H49,Baza!A:D,4,FALSE)))</f>
        <v/>
      </c>
      <c r="M49" s="239" t="e">
        <f t="shared" si="5"/>
        <v>#N/A</v>
      </c>
      <c r="N49" s="239">
        <v>47</v>
      </c>
      <c r="O49" s="311"/>
    </row>
    <row r="50" spans="2:15" ht="16.2" thickBot="1">
      <c r="B50" s="372"/>
      <c r="C50" s="277">
        <v>48</v>
      </c>
      <c r="D50" s="289" t="str">
        <f t="shared" si="3"/>
        <v/>
      </c>
      <c r="E50" s="290" t="str">
        <f t="shared" si="4"/>
        <v/>
      </c>
      <c r="F50" s="284"/>
      <c r="G50" s="243"/>
      <c r="H50" s="243"/>
      <c r="I50" s="252" t="str">
        <f>IF(ISERROR(VLOOKUP(H50,Baza!A:C,2,FALSE)&amp;" "&amp;"("&amp;H50&amp;")"),"",(VLOOKUP(H50,Baza!A:C,2,FALSE)&amp;" "&amp;"("&amp;H50&amp;")"))</f>
        <v/>
      </c>
      <c r="J50" s="252" t="str">
        <f>IF(ISERROR(VLOOKUP(H50,Baza!A:C,3,FALSE)),"",(VLOOKUP(H50,Baza!A:C,3,FALSE)))</f>
        <v/>
      </c>
      <c r="K50" s="311" t="str">
        <f>IF(ISERROR(VLOOKUP(H50,Baza!A:D,4,FALSE)),"",(VLOOKUP(H50,Baza!A:D,4,FALSE)))</f>
        <v/>
      </c>
      <c r="M50" s="239" t="e">
        <f t="shared" si="5"/>
        <v>#N/A</v>
      </c>
      <c r="N50" s="239">
        <v>48</v>
      </c>
      <c r="O50" s="311"/>
    </row>
    <row r="51" spans="2:15">
      <c r="B51" s="373" t="s">
        <v>74</v>
      </c>
      <c r="C51" s="282">
        <v>49</v>
      </c>
      <c r="D51" s="293" t="str">
        <f t="shared" si="3"/>
        <v/>
      </c>
      <c r="E51" s="294" t="str">
        <f t="shared" si="4"/>
        <v/>
      </c>
      <c r="F51" s="284"/>
      <c r="G51" s="243"/>
      <c r="H51" s="243"/>
      <c r="I51" s="252" t="str">
        <f>IF(ISERROR(VLOOKUP(H51,Baza!A:C,2,FALSE)&amp;" "&amp;"("&amp;H51&amp;")"),"",(VLOOKUP(H51,Baza!A:C,2,FALSE)&amp;" "&amp;"("&amp;H51&amp;")"))</f>
        <v/>
      </c>
      <c r="J51" s="252" t="str">
        <f>IF(ISERROR(VLOOKUP(H51,Baza!A:C,3,FALSE)),"",(VLOOKUP(H51,Baza!A:C,3,FALSE)))</f>
        <v/>
      </c>
      <c r="K51" s="311" t="str">
        <f>IF(ISERROR(VLOOKUP(H51,Baza!A:D,4,FALSE)),"",(VLOOKUP(H51,Baza!A:D,4,FALSE)))</f>
        <v/>
      </c>
      <c r="M51" s="239" t="e">
        <f t="shared" si="5"/>
        <v>#N/A</v>
      </c>
      <c r="N51" s="239">
        <v>49</v>
      </c>
      <c r="O51" s="311"/>
    </row>
    <row r="52" spans="2:15">
      <c r="B52" s="371"/>
      <c r="C52" s="280">
        <v>50</v>
      </c>
      <c r="D52" s="287" t="str">
        <f t="shared" si="3"/>
        <v/>
      </c>
      <c r="E52" s="288" t="str">
        <f t="shared" si="4"/>
        <v/>
      </c>
      <c r="F52" s="284"/>
      <c r="G52" s="243"/>
      <c r="H52" s="243"/>
      <c r="I52" s="252" t="str">
        <f>IF(ISERROR(VLOOKUP(H52,Baza!A:C,2,FALSE)&amp;" "&amp;"("&amp;H52&amp;")"),"",(VLOOKUP(H52,Baza!A:C,2,FALSE)&amp;" "&amp;"("&amp;H52&amp;")"))</f>
        <v/>
      </c>
      <c r="J52" s="252" t="str">
        <f>IF(ISERROR(VLOOKUP(H52,Baza!A:C,3,FALSE)),"",(VLOOKUP(H52,Baza!A:C,3,FALSE)))</f>
        <v/>
      </c>
      <c r="K52" s="311" t="str">
        <f>IF(ISERROR(VLOOKUP(H52,Baza!A:D,4,FALSE)),"",(VLOOKUP(H52,Baza!A:D,4,FALSE)))</f>
        <v/>
      </c>
      <c r="M52" s="239" t="e">
        <f t="shared" si="5"/>
        <v>#N/A</v>
      </c>
      <c r="N52" s="239">
        <v>50</v>
      </c>
      <c r="O52" s="311"/>
    </row>
    <row r="53" spans="2:15">
      <c r="B53" s="371"/>
      <c r="C53" s="280">
        <v>51</v>
      </c>
      <c r="D53" s="287" t="str">
        <f t="shared" si="3"/>
        <v/>
      </c>
      <c r="E53" s="288" t="str">
        <f t="shared" si="4"/>
        <v/>
      </c>
      <c r="F53" s="284"/>
      <c r="G53" s="243"/>
      <c r="H53" s="243"/>
      <c r="I53" s="252" t="str">
        <f>IF(ISERROR(VLOOKUP(H53,Baza!A:C,2,FALSE)&amp;" "&amp;"("&amp;H53&amp;")"),"",(VLOOKUP(H53,Baza!A:C,2,FALSE)&amp;" "&amp;"("&amp;H53&amp;")"))</f>
        <v/>
      </c>
      <c r="J53" s="252" t="str">
        <f>IF(ISERROR(VLOOKUP(H53,Baza!A:C,3,FALSE)),"",(VLOOKUP(H53,Baza!A:C,3,FALSE)))</f>
        <v/>
      </c>
      <c r="K53" s="311" t="str">
        <f>IF(ISERROR(VLOOKUP(H53,Baza!A:D,4,FALSE)),"",(VLOOKUP(H53,Baza!A:D,4,FALSE)))</f>
        <v/>
      </c>
      <c r="M53" s="239" t="e">
        <f t="shared" si="5"/>
        <v>#N/A</v>
      </c>
      <c r="N53" s="239">
        <v>51</v>
      </c>
      <c r="O53" s="311"/>
    </row>
    <row r="54" spans="2:15" ht="16.2" thickBot="1">
      <c r="B54" s="374"/>
      <c r="C54" s="283">
        <v>52</v>
      </c>
      <c r="D54" s="291" t="str">
        <f t="shared" si="3"/>
        <v/>
      </c>
      <c r="E54" s="292" t="str">
        <f t="shared" si="4"/>
        <v/>
      </c>
      <c r="F54" s="284"/>
      <c r="G54" s="243"/>
      <c r="H54" s="243"/>
      <c r="I54" s="252" t="str">
        <f>IF(ISERROR(VLOOKUP(H54,Baza!A:C,2,FALSE)&amp;" "&amp;"("&amp;H54&amp;")"),"",(VLOOKUP(H54,Baza!A:C,2,FALSE)&amp;" "&amp;"("&amp;H54&amp;")"))</f>
        <v/>
      </c>
      <c r="J54" s="252" t="str">
        <f>IF(ISERROR(VLOOKUP(H54,Baza!A:C,3,FALSE)),"",(VLOOKUP(H54,Baza!A:C,3,FALSE)))</f>
        <v/>
      </c>
      <c r="K54" s="311" t="str">
        <f>IF(ISERROR(VLOOKUP(H54,Baza!A:D,4,FALSE)),"",(VLOOKUP(H54,Baza!A:D,4,FALSE)))</f>
        <v/>
      </c>
      <c r="M54" s="239" t="e">
        <f t="shared" si="5"/>
        <v>#N/A</v>
      </c>
      <c r="N54" s="239">
        <v>52</v>
      </c>
      <c r="O54" s="311"/>
    </row>
    <row r="55" spans="2:15">
      <c r="B55" s="370" t="s">
        <v>75</v>
      </c>
      <c r="C55" s="279">
        <v>53</v>
      </c>
      <c r="D55" s="285" t="str">
        <f t="shared" si="3"/>
        <v/>
      </c>
      <c r="E55" s="286" t="str">
        <f t="shared" si="4"/>
        <v/>
      </c>
      <c r="F55" s="284"/>
      <c r="G55" s="243"/>
      <c r="H55" s="243"/>
      <c r="I55" s="252" t="str">
        <f>IF(ISERROR(VLOOKUP(H55,Baza!A:C,2,FALSE)&amp;" "&amp;"("&amp;H55&amp;")"),"",(VLOOKUP(H55,Baza!A:C,2,FALSE)&amp;" "&amp;"("&amp;H55&amp;")"))</f>
        <v/>
      </c>
      <c r="J55" s="252" t="str">
        <f>IF(ISERROR(VLOOKUP(H55,Baza!A:C,3,FALSE)),"",(VLOOKUP(H55,Baza!A:C,3,FALSE)))</f>
        <v/>
      </c>
      <c r="K55" s="311" t="str">
        <f>IF(ISERROR(VLOOKUP(H55,Baza!A:D,4,FALSE)),"",(VLOOKUP(H55,Baza!A:D,4,FALSE)))</f>
        <v/>
      </c>
      <c r="M55" s="239" t="e">
        <f t="shared" si="5"/>
        <v>#N/A</v>
      </c>
      <c r="N55" s="239">
        <v>53</v>
      </c>
      <c r="O55" s="311"/>
    </row>
    <row r="56" spans="2:15">
      <c r="B56" s="371"/>
      <c r="C56" s="280">
        <v>54</v>
      </c>
      <c r="D56" s="287" t="str">
        <f t="shared" si="3"/>
        <v/>
      </c>
      <c r="E56" s="288" t="str">
        <f t="shared" si="4"/>
        <v/>
      </c>
      <c r="F56" s="284"/>
      <c r="G56" s="243"/>
      <c r="H56" s="243"/>
      <c r="I56" s="252" t="str">
        <f>IF(ISERROR(VLOOKUP(H56,Baza!A:C,2,FALSE)&amp;" "&amp;"("&amp;H56&amp;")"),"",(VLOOKUP(H56,Baza!A:C,2,FALSE)&amp;" "&amp;"("&amp;H56&amp;")"))</f>
        <v/>
      </c>
      <c r="J56" s="252" t="str">
        <f>IF(ISERROR(VLOOKUP(H56,Baza!A:C,3,FALSE)),"",(VLOOKUP(H56,Baza!A:C,3,FALSE)))</f>
        <v/>
      </c>
      <c r="K56" s="311" t="str">
        <f>IF(ISERROR(VLOOKUP(H56,Baza!A:D,4,FALSE)),"",(VLOOKUP(H56,Baza!A:D,4,FALSE)))</f>
        <v/>
      </c>
      <c r="M56" s="239" t="e">
        <f t="shared" si="5"/>
        <v>#N/A</v>
      </c>
      <c r="N56" s="239">
        <v>54</v>
      </c>
      <c r="O56" s="311"/>
    </row>
    <row r="57" spans="2:15">
      <c r="B57" s="371"/>
      <c r="C57" s="280">
        <v>55</v>
      </c>
      <c r="D57" s="287" t="str">
        <f t="shared" si="3"/>
        <v/>
      </c>
      <c r="E57" s="288" t="str">
        <f t="shared" si="4"/>
        <v/>
      </c>
      <c r="F57" s="284"/>
      <c r="G57" s="243"/>
      <c r="H57" s="243"/>
      <c r="I57" s="252" t="str">
        <f>IF(ISERROR(VLOOKUP(H57,Baza!A:C,2,FALSE)&amp;" "&amp;"("&amp;H57&amp;")"),"",(VLOOKUP(H57,Baza!A:C,2,FALSE)&amp;" "&amp;"("&amp;H57&amp;")"))</f>
        <v/>
      </c>
      <c r="J57" s="252" t="str">
        <f>IF(ISERROR(VLOOKUP(H57,Baza!A:C,3,FALSE)),"",(VLOOKUP(H57,Baza!A:C,3,FALSE)))</f>
        <v/>
      </c>
      <c r="K57" s="311" t="str">
        <f>IF(ISERROR(VLOOKUP(H57,Baza!A:D,4,FALSE)),"",(VLOOKUP(H57,Baza!A:D,4,FALSE)))</f>
        <v/>
      </c>
      <c r="M57" s="239" t="e">
        <f t="shared" si="5"/>
        <v>#N/A</v>
      </c>
      <c r="N57" s="239">
        <v>55</v>
      </c>
      <c r="O57" s="311"/>
    </row>
    <row r="58" spans="2:15" ht="16.2" thickBot="1">
      <c r="B58" s="372"/>
      <c r="C58" s="281">
        <v>56</v>
      </c>
      <c r="D58" s="289" t="str">
        <f t="shared" si="3"/>
        <v/>
      </c>
      <c r="E58" s="290" t="str">
        <f t="shared" si="4"/>
        <v/>
      </c>
      <c r="F58" s="284"/>
      <c r="G58" s="243"/>
      <c r="H58" s="243"/>
      <c r="I58" s="252" t="str">
        <f>IF(ISERROR(VLOOKUP(H58,Baza!A:C,2,FALSE)&amp;" "&amp;"("&amp;H58&amp;")"),"",(VLOOKUP(H58,Baza!A:C,2,FALSE)&amp;" "&amp;"("&amp;H58&amp;")"))</f>
        <v/>
      </c>
      <c r="J58" s="252" t="str">
        <f>IF(ISERROR(VLOOKUP(H58,Baza!A:C,3,FALSE)),"",(VLOOKUP(H58,Baza!A:C,3,FALSE)))</f>
        <v/>
      </c>
      <c r="K58" s="311" t="str">
        <f>IF(ISERROR(VLOOKUP(H58,Baza!A:D,4,FALSE)),"",(VLOOKUP(H58,Baza!A:D,4,FALSE)))</f>
        <v/>
      </c>
      <c r="M58" s="239" t="e">
        <f t="shared" si="5"/>
        <v>#N/A</v>
      </c>
      <c r="N58" s="239">
        <v>56</v>
      </c>
      <c r="O58" s="311"/>
    </row>
    <row r="59" spans="2:15">
      <c r="B59" s="373" t="s">
        <v>76</v>
      </c>
      <c r="C59" s="282">
        <v>57</v>
      </c>
      <c r="D59" s="293" t="str">
        <f t="shared" si="3"/>
        <v/>
      </c>
      <c r="E59" s="294" t="str">
        <f t="shared" si="4"/>
        <v/>
      </c>
      <c r="F59" s="284"/>
      <c r="G59" s="243"/>
      <c r="H59" s="243"/>
      <c r="I59" s="252" t="str">
        <f>IF(ISERROR(VLOOKUP(H59,Baza!A:C,2,FALSE)&amp;" "&amp;"("&amp;H59&amp;")"),"",(VLOOKUP(H59,Baza!A:C,2,FALSE)&amp;" "&amp;"("&amp;H59&amp;")"))</f>
        <v/>
      </c>
      <c r="J59" s="252" t="str">
        <f>IF(ISERROR(VLOOKUP(H59,Baza!A:C,3,FALSE)),"",(VLOOKUP(H59,Baza!A:C,3,FALSE)))</f>
        <v/>
      </c>
      <c r="K59" s="311" t="str">
        <f>IF(ISERROR(VLOOKUP(H59,Baza!A:D,4,FALSE)),"",(VLOOKUP(H59,Baza!A:D,4,FALSE)))</f>
        <v/>
      </c>
      <c r="M59" s="239" t="e">
        <f t="shared" si="5"/>
        <v>#N/A</v>
      </c>
      <c r="N59" s="239">
        <v>57</v>
      </c>
      <c r="O59" s="311"/>
    </row>
    <row r="60" spans="2:15">
      <c r="B60" s="371"/>
      <c r="C60" s="280">
        <v>58</v>
      </c>
      <c r="D60" s="287" t="str">
        <f t="shared" si="3"/>
        <v/>
      </c>
      <c r="E60" s="288" t="str">
        <f t="shared" si="4"/>
        <v/>
      </c>
      <c r="F60" s="284"/>
      <c r="G60" s="243"/>
      <c r="H60" s="243"/>
      <c r="I60" s="252" t="str">
        <f>IF(ISERROR(VLOOKUP(H60,Baza!A:C,2,FALSE)&amp;" "&amp;"("&amp;H60&amp;")"),"",(VLOOKUP(H60,Baza!A:C,2,FALSE)&amp;" "&amp;"("&amp;H60&amp;")"))</f>
        <v/>
      </c>
      <c r="J60" s="252" t="str">
        <f>IF(ISERROR(VLOOKUP(H60,Baza!A:C,3,FALSE)),"",(VLOOKUP(H60,Baza!A:C,3,FALSE)))</f>
        <v/>
      </c>
      <c r="K60" s="311" t="str">
        <f>IF(ISERROR(VLOOKUP(H60,Baza!A:D,4,FALSE)),"",(VLOOKUP(H60,Baza!A:D,4,FALSE)))</f>
        <v/>
      </c>
      <c r="M60" s="239" t="e">
        <f t="shared" si="5"/>
        <v>#N/A</v>
      </c>
      <c r="N60" s="239">
        <v>58</v>
      </c>
      <c r="O60" s="311"/>
    </row>
    <row r="61" spans="2:15">
      <c r="B61" s="371"/>
      <c r="C61" s="280">
        <v>59</v>
      </c>
      <c r="D61" s="287" t="str">
        <f t="shared" si="3"/>
        <v/>
      </c>
      <c r="E61" s="288" t="str">
        <f t="shared" si="4"/>
        <v/>
      </c>
      <c r="F61" s="284"/>
      <c r="G61" s="243"/>
      <c r="H61" s="243"/>
      <c r="I61" s="252" t="str">
        <f>IF(ISERROR(VLOOKUP(H61,Baza!A:C,2,FALSE)&amp;" "&amp;"("&amp;H61&amp;")"),"",(VLOOKUP(H61,Baza!A:C,2,FALSE)&amp;" "&amp;"("&amp;H61&amp;")"))</f>
        <v/>
      </c>
      <c r="J61" s="252" t="str">
        <f>IF(ISERROR(VLOOKUP(H61,Baza!A:C,3,FALSE)),"",(VLOOKUP(H61,Baza!A:C,3,FALSE)))</f>
        <v/>
      </c>
      <c r="K61" s="311" t="str">
        <f>IF(ISERROR(VLOOKUP(H61,Baza!A:D,4,FALSE)),"",(VLOOKUP(H61,Baza!A:D,4,FALSE)))</f>
        <v/>
      </c>
      <c r="M61" s="239" t="e">
        <f t="shared" si="5"/>
        <v>#N/A</v>
      </c>
      <c r="N61" s="239">
        <v>59</v>
      </c>
      <c r="O61" s="311"/>
    </row>
    <row r="62" spans="2:15" ht="16.2" thickBot="1">
      <c r="B62" s="374"/>
      <c r="C62" s="283">
        <v>60</v>
      </c>
      <c r="D62" s="291" t="str">
        <f t="shared" si="3"/>
        <v/>
      </c>
      <c r="E62" s="292" t="str">
        <f t="shared" si="4"/>
        <v/>
      </c>
      <c r="F62" s="284"/>
      <c r="G62" s="243"/>
      <c r="H62" s="243"/>
      <c r="I62" s="252" t="str">
        <f>IF(ISERROR(VLOOKUP(H62,Baza!A:C,2,FALSE)&amp;" "&amp;"("&amp;H62&amp;")"),"",(VLOOKUP(H62,Baza!A:C,2,FALSE)&amp;" "&amp;"("&amp;H62&amp;")"))</f>
        <v/>
      </c>
      <c r="J62" s="252" t="str">
        <f>IF(ISERROR(VLOOKUP(H62,Baza!A:C,3,FALSE)),"",(VLOOKUP(H62,Baza!A:C,3,FALSE)))</f>
        <v/>
      </c>
      <c r="K62" s="311" t="str">
        <f>IF(ISERROR(VLOOKUP(H62,Baza!A:D,4,FALSE)),"",(VLOOKUP(H62,Baza!A:D,4,FALSE)))</f>
        <v/>
      </c>
      <c r="M62" s="239" t="e">
        <f t="shared" si="5"/>
        <v>#N/A</v>
      </c>
      <c r="N62" s="239">
        <v>60</v>
      </c>
      <c r="O62" s="311"/>
    </row>
    <row r="63" spans="2:15">
      <c r="B63" s="370" t="s">
        <v>77</v>
      </c>
      <c r="C63" s="279">
        <v>61</v>
      </c>
      <c r="D63" s="285" t="str">
        <f t="shared" si="3"/>
        <v/>
      </c>
      <c r="E63" s="286" t="str">
        <f t="shared" si="4"/>
        <v/>
      </c>
      <c r="F63" s="284"/>
      <c r="G63" s="243"/>
      <c r="H63" s="243"/>
      <c r="I63" s="252" t="str">
        <f>IF(ISERROR(VLOOKUP(H63,Baza!A:C,2,FALSE)&amp;" "&amp;"("&amp;H63&amp;")"),"",(VLOOKUP(H63,Baza!A:C,2,FALSE)&amp;" "&amp;"("&amp;H63&amp;")"))</f>
        <v/>
      </c>
      <c r="J63" s="252" t="str">
        <f>IF(ISERROR(VLOOKUP(H63,Baza!A:C,3,FALSE)),"",(VLOOKUP(H63,Baza!A:C,3,FALSE)))</f>
        <v/>
      </c>
      <c r="K63" s="311" t="str">
        <f>IF(ISERROR(VLOOKUP(H63,Baza!A:D,4,FALSE)),"",(VLOOKUP(H63,Baza!A:D,4,FALSE)))</f>
        <v/>
      </c>
      <c r="M63" s="239" t="e">
        <f t="shared" si="5"/>
        <v>#N/A</v>
      </c>
      <c r="N63" s="239">
        <v>61</v>
      </c>
      <c r="O63" s="311"/>
    </row>
    <row r="64" spans="2:15">
      <c r="B64" s="371"/>
      <c r="C64" s="280">
        <v>62</v>
      </c>
      <c r="D64" s="287" t="str">
        <f t="shared" si="3"/>
        <v/>
      </c>
      <c r="E64" s="288" t="str">
        <f t="shared" si="4"/>
        <v/>
      </c>
      <c r="F64" s="284"/>
      <c r="G64" s="243"/>
      <c r="H64" s="243"/>
      <c r="I64" s="252" t="str">
        <f>IF(ISERROR(VLOOKUP(H64,Baza!A:C,2,FALSE)&amp;" "&amp;"("&amp;H64&amp;")"),"",(VLOOKUP(H64,Baza!A:C,2,FALSE)&amp;" "&amp;"("&amp;H64&amp;")"))</f>
        <v/>
      </c>
      <c r="J64" s="252" t="str">
        <f>IF(ISERROR(VLOOKUP(H64,Baza!A:C,3,FALSE)),"",(VLOOKUP(H64,Baza!A:C,3,FALSE)))</f>
        <v/>
      </c>
      <c r="K64" s="311" t="str">
        <f>IF(ISERROR(VLOOKUP(H64,Baza!A:D,4,FALSE)),"",(VLOOKUP(H64,Baza!A:D,4,FALSE)))</f>
        <v/>
      </c>
      <c r="M64" s="239" t="e">
        <f t="shared" si="5"/>
        <v>#N/A</v>
      </c>
      <c r="N64" s="239">
        <v>62</v>
      </c>
      <c r="O64" s="311"/>
    </row>
    <row r="65" spans="2:15">
      <c r="B65" s="371"/>
      <c r="C65" s="280">
        <v>63</v>
      </c>
      <c r="D65" s="287" t="str">
        <f t="shared" si="3"/>
        <v/>
      </c>
      <c r="E65" s="288" t="str">
        <f t="shared" si="4"/>
        <v/>
      </c>
      <c r="F65" s="284"/>
      <c r="G65" s="243"/>
      <c r="H65" s="243"/>
      <c r="I65" s="252" t="str">
        <f>IF(ISERROR(VLOOKUP(H65,Baza!A:C,2,FALSE)&amp;" "&amp;"("&amp;H65&amp;")"),"",(VLOOKUP(H65,Baza!A:C,2,FALSE)&amp;" "&amp;"("&amp;H65&amp;")"))</f>
        <v/>
      </c>
      <c r="J65" s="252" t="str">
        <f>IF(ISERROR(VLOOKUP(H65,Baza!A:C,3,FALSE)),"",(VLOOKUP(H65,Baza!A:C,3,FALSE)))</f>
        <v/>
      </c>
      <c r="K65" s="311" t="str">
        <f>IF(ISERROR(VLOOKUP(H65,Baza!A:D,4,FALSE)),"",(VLOOKUP(H65,Baza!A:D,4,FALSE)))</f>
        <v/>
      </c>
      <c r="M65" s="239" t="e">
        <f t="shared" si="5"/>
        <v>#N/A</v>
      </c>
      <c r="N65" s="239">
        <v>63</v>
      </c>
      <c r="O65" s="311"/>
    </row>
    <row r="66" spans="2:15" ht="16.2" thickBot="1">
      <c r="B66" s="372"/>
      <c r="C66" s="281">
        <v>64</v>
      </c>
      <c r="D66" s="289" t="str">
        <f t="shared" si="3"/>
        <v/>
      </c>
      <c r="E66" s="290" t="str">
        <f t="shared" si="4"/>
        <v/>
      </c>
      <c r="F66" s="284"/>
      <c r="G66" s="243"/>
      <c r="H66" s="243"/>
      <c r="I66" s="252" t="str">
        <f>IF(ISERROR(VLOOKUP(H66,Baza!A:C,2,FALSE)&amp;" "&amp;"("&amp;H66&amp;")"),"",(VLOOKUP(H66,Baza!A:C,2,FALSE)&amp;" "&amp;"("&amp;H66&amp;")"))</f>
        <v/>
      </c>
      <c r="J66" s="252" t="str">
        <f>IF(ISERROR(VLOOKUP(H66,Baza!A:C,3,FALSE)),"",(VLOOKUP(H66,Baza!A:C,3,FALSE)))</f>
        <v/>
      </c>
      <c r="K66" s="311" t="str">
        <f>IF(ISERROR(VLOOKUP(H66,Baza!A:D,4,FALSE)),"",(VLOOKUP(H66,Baza!A:D,4,FALSE)))</f>
        <v/>
      </c>
      <c r="M66" s="239" t="e">
        <f t="shared" si="5"/>
        <v>#N/A</v>
      </c>
      <c r="N66" s="239">
        <v>64</v>
      </c>
      <c r="O66" s="311"/>
    </row>
    <row r="67" spans="2:15" hidden="1">
      <c r="B67" s="370" t="s">
        <v>97</v>
      </c>
      <c r="C67" s="245">
        <v>65</v>
      </c>
      <c r="D67" s="263" t="str">
        <f t="shared" ref="D67:D98" si="6">IF(ISERROR(VLOOKUP(C67,$G$3:$I$66,3,FALSE)),"",(VLOOKUP(C67,$G$3:$I$66,3,FALSE)))</f>
        <v/>
      </c>
      <c r="E67" s="242"/>
      <c r="F67" s="239">
        <v>65</v>
      </c>
      <c r="I67" s="249"/>
      <c r="J67" s="250"/>
      <c r="K67" s="311" t="str">
        <f>IF(ISERROR(VLOOKUP(H67,Baza!A:D,4,FALSE)),"",(VLOOKUP(H67,Baza!A:D,4,FALSE)))</f>
        <v/>
      </c>
    </row>
    <row r="68" spans="2:15" ht="16.2" hidden="1" thickBot="1">
      <c r="B68" s="371"/>
      <c r="C68" s="246">
        <v>66</v>
      </c>
      <c r="D68" s="241" t="str">
        <f t="shared" si="6"/>
        <v/>
      </c>
      <c r="E68" s="242"/>
      <c r="F68" s="239">
        <v>66</v>
      </c>
      <c r="I68" s="251"/>
      <c r="J68" s="243"/>
      <c r="K68" s="311" t="str">
        <f>IF(ISERROR(VLOOKUP(H68,Baza!A:D,4,FALSE)),"",(VLOOKUP(H68,Baza!A:D,4,FALSE)))</f>
        <v/>
      </c>
    </row>
    <row r="69" spans="2:15" ht="16.2" hidden="1" thickBot="1">
      <c r="B69" s="371"/>
      <c r="C69" s="246">
        <v>67</v>
      </c>
      <c r="D69" s="241" t="str">
        <f t="shared" si="6"/>
        <v/>
      </c>
      <c r="E69" s="242"/>
      <c r="F69" s="239">
        <v>67</v>
      </c>
      <c r="I69" s="251"/>
      <c r="J69" s="243"/>
      <c r="K69" s="311" t="str">
        <f>IF(ISERROR(VLOOKUP(H69,Baza!A:D,4,FALSE)),"",(VLOOKUP(H69,Baza!A:D,4,FALSE)))</f>
        <v/>
      </c>
    </row>
    <row r="70" spans="2:15" ht="16.2" hidden="1" thickBot="1">
      <c r="B70" s="372"/>
      <c r="C70" s="247">
        <v>68</v>
      </c>
      <c r="D70" s="241" t="str">
        <f t="shared" si="6"/>
        <v/>
      </c>
      <c r="E70" s="242"/>
      <c r="F70" s="239">
        <v>68</v>
      </c>
      <c r="I70" s="251"/>
      <c r="J70" s="243"/>
      <c r="K70" s="311" t="str">
        <f>IF(ISERROR(VLOOKUP(H70,Baza!A:D,4,FALSE)),"",(VLOOKUP(H70,Baza!A:D,4,FALSE)))</f>
        <v/>
      </c>
    </row>
    <row r="71" spans="2:15" ht="16.2" hidden="1" thickBot="1">
      <c r="B71" s="370" t="s">
        <v>98</v>
      </c>
      <c r="C71" s="248">
        <v>69</v>
      </c>
      <c r="D71" s="241" t="str">
        <f t="shared" si="6"/>
        <v/>
      </c>
      <c r="E71" s="242"/>
      <c r="F71" s="239">
        <v>69</v>
      </c>
      <c r="I71" s="251"/>
      <c r="J71" s="243"/>
      <c r="K71" s="311" t="str">
        <f>IF(ISERROR(VLOOKUP(H71,Baza!A:D,4,FALSE)),"",(VLOOKUP(H71,Baza!A:D,4,FALSE)))</f>
        <v/>
      </c>
    </row>
    <row r="72" spans="2:15" ht="16.2" hidden="1" thickBot="1">
      <c r="B72" s="371"/>
      <c r="C72" s="246">
        <v>70</v>
      </c>
      <c r="D72" s="241" t="str">
        <f t="shared" si="6"/>
        <v/>
      </c>
      <c r="E72" s="242"/>
      <c r="F72" s="239">
        <v>70</v>
      </c>
      <c r="I72" s="251"/>
      <c r="J72" s="243"/>
      <c r="K72" s="311" t="str">
        <f>IF(ISERROR(VLOOKUP(H72,Baza!A:D,4,FALSE)),"",(VLOOKUP(H72,Baza!A:D,4,FALSE)))</f>
        <v/>
      </c>
    </row>
    <row r="73" spans="2:15" ht="16.2" hidden="1" thickBot="1">
      <c r="B73" s="371"/>
      <c r="C73" s="246">
        <v>71</v>
      </c>
      <c r="D73" s="241" t="str">
        <f t="shared" si="6"/>
        <v/>
      </c>
      <c r="E73" s="242"/>
      <c r="F73" s="239">
        <v>71</v>
      </c>
      <c r="I73" s="251"/>
      <c r="J73" s="243"/>
      <c r="K73" s="311" t="str">
        <f>IF(ISERROR(VLOOKUP(H73,Baza!A:D,4,FALSE)),"",(VLOOKUP(H73,Baza!A:D,4,FALSE)))</f>
        <v/>
      </c>
    </row>
    <row r="74" spans="2:15" ht="16.2" hidden="1" thickBot="1">
      <c r="B74" s="372"/>
      <c r="C74" s="247">
        <v>72</v>
      </c>
      <c r="D74" s="241" t="str">
        <f t="shared" si="6"/>
        <v/>
      </c>
      <c r="E74" s="242"/>
      <c r="F74" s="239">
        <v>72</v>
      </c>
      <c r="I74" s="251"/>
      <c r="J74" s="243"/>
      <c r="K74" s="311" t="str">
        <f>IF(ISERROR(VLOOKUP(H74,Baza!A:D,4,FALSE)),"",(VLOOKUP(H74,Baza!A:D,4,FALSE)))</f>
        <v/>
      </c>
    </row>
    <row r="75" spans="2:15" ht="16.2" hidden="1" thickBot="1">
      <c r="B75" s="370" t="s">
        <v>99</v>
      </c>
      <c r="C75" s="245">
        <v>73</v>
      </c>
      <c r="D75" s="241" t="str">
        <f t="shared" si="6"/>
        <v/>
      </c>
      <c r="E75" s="242"/>
      <c r="F75" s="239">
        <v>73</v>
      </c>
      <c r="I75" s="251"/>
      <c r="J75" s="243"/>
      <c r="K75" s="311" t="str">
        <f>IF(ISERROR(VLOOKUP(H75,Baza!A:D,4,FALSE)),"",(VLOOKUP(H75,Baza!A:D,4,FALSE)))</f>
        <v/>
      </c>
    </row>
    <row r="76" spans="2:15" ht="16.2" hidden="1" thickBot="1">
      <c r="B76" s="371"/>
      <c r="C76" s="246">
        <v>74</v>
      </c>
      <c r="D76" s="241" t="str">
        <f t="shared" si="6"/>
        <v/>
      </c>
      <c r="E76" s="242"/>
      <c r="F76" s="239">
        <v>74</v>
      </c>
      <c r="I76" s="251"/>
      <c r="J76" s="243"/>
      <c r="K76" s="311" t="str">
        <f>IF(ISERROR(VLOOKUP(H76,Baza!A:D,4,FALSE)),"",(VLOOKUP(H76,Baza!A:D,4,FALSE)))</f>
        <v/>
      </c>
    </row>
    <row r="77" spans="2:15" ht="16.2" hidden="1" thickBot="1">
      <c r="B77" s="371"/>
      <c r="C77" s="246">
        <v>75</v>
      </c>
      <c r="D77" s="241" t="str">
        <f t="shared" si="6"/>
        <v/>
      </c>
      <c r="E77" s="242"/>
      <c r="F77" s="239">
        <v>75</v>
      </c>
      <c r="I77" s="251"/>
      <c r="J77" s="243"/>
      <c r="K77" s="311" t="str">
        <f>IF(ISERROR(VLOOKUP(H77,Baza!A:D,4,FALSE)),"",(VLOOKUP(H77,Baza!A:D,4,FALSE)))</f>
        <v/>
      </c>
    </row>
    <row r="78" spans="2:15" ht="16.2" hidden="1" thickBot="1">
      <c r="B78" s="372"/>
      <c r="C78" s="247">
        <v>76</v>
      </c>
      <c r="D78" s="241" t="str">
        <f t="shared" si="6"/>
        <v/>
      </c>
      <c r="E78" s="242"/>
      <c r="F78" s="239">
        <v>76</v>
      </c>
      <c r="I78" s="251"/>
      <c r="J78" s="243"/>
      <c r="K78" s="311" t="str">
        <f>IF(ISERROR(VLOOKUP(H78,Baza!A:D,4,FALSE)),"",(VLOOKUP(H78,Baza!A:D,4,FALSE)))</f>
        <v/>
      </c>
    </row>
    <row r="79" spans="2:15" ht="16.2" hidden="1" thickBot="1">
      <c r="B79" s="370" t="s">
        <v>100</v>
      </c>
      <c r="C79" s="248">
        <v>77</v>
      </c>
      <c r="D79" s="241" t="str">
        <f t="shared" si="6"/>
        <v/>
      </c>
      <c r="E79" s="242"/>
      <c r="F79" s="239">
        <v>77</v>
      </c>
      <c r="I79" s="251"/>
      <c r="J79" s="243"/>
      <c r="K79" s="311" t="str">
        <f>IF(ISERROR(VLOOKUP(H79,Baza!A:D,4,FALSE)),"",(VLOOKUP(H79,Baza!A:D,4,FALSE)))</f>
        <v/>
      </c>
    </row>
    <row r="80" spans="2:15" ht="16.2" hidden="1" thickBot="1">
      <c r="B80" s="371"/>
      <c r="C80" s="246">
        <v>78</v>
      </c>
      <c r="D80" s="241" t="str">
        <f t="shared" si="6"/>
        <v/>
      </c>
      <c r="E80" s="242"/>
      <c r="F80" s="239">
        <v>78</v>
      </c>
      <c r="I80" s="251"/>
      <c r="J80" s="243"/>
      <c r="K80" s="311" t="str">
        <f>IF(ISERROR(VLOOKUP(H80,Baza!A:D,4,FALSE)),"",(VLOOKUP(H80,Baza!A:D,4,FALSE)))</f>
        <v/>
      </c>
    </row>
    <row r="81" spans="2:11" ht="16.2" hidden="1" thickBot="1">
      <c r="B81" s="371"/>
      <c r="C81" s="246">
        <v>79</v>
      </c>
      <c r="D81" s="241" t="str">
        <f t="shared" si="6"/>
        <v/>
      </c>
      <c r="E81" s="242"/>
      <c r="F81" s="239">
        <v>79</v>
      </c>
      <c r="I81" s="251"/>
      <c r="J81" s="243"/>
      <c r="K81" s="311" t="str">
        <f>IF(ISERROR(VLOOKUP(H81,Baza!A:D,4,FALSE)),"",(VLOOKUP(H81,Baza!A:D,4,FALSE)))</f>
        <v/>
      </c>
    </row>
    <row r="82" spans="2:11" ht="16.2" hidden="1" thickBot="1">
      <c r="B82" s="372"/>
      <c r="C82" s="247">
        <v>80</v>
      </c>
      <c r="D82" s="241" t="str">
        <f t="shared" si="6"/>
        <v/>
      </c>
      <c r="E82" s="242"/>
      <c r="F82" s="239">
        <v>80</v>
      </c>
      <c r="I82" s="251"/>
      <c r="J82" s="243"/>
      <c r="K82" s="311" t="str">
        <f>IF(ISERROR(VLOOKUP(H82,Baza!A:D,4,FALSE)),"",(VLOOKUP(H82,Baza!A:D,4,FALSE)))</f>
        <v/>
      </c>
    </row>
    <row r="83" spans="2:11" ht="16.2" hidden="1" thickBot="1">
      <c r="B83" s="370" t="s">
        <v>101</v>
      </c>
      <c r="C83" s="245">
        <v>81</v>
      </c>
      <c r="D83" s="241" t="str">
        <f t="shared" si="6"/>
        <v/>
      </c>
      <c r="E83" s="242"/>
      <c r="F83" s="239">
        <v>81</v>
      </c>
      <c r="I83" s="251"/>
      <c r="J83" s="243"/>
      <c r="K83" s="311" t="str">
        <f>IF(ISERROR(VLOOKUP(H83,Baza!A:D,4,FALSE)),"",(VLOOKUP(H83,Baza!A:D,4,FALSE)))</f>
        <v/>
      </c>
    </row>
    <row r="84" spans="2:11" ht="16.2" hidden="1" thickBot="1">
      <c r="B84" s="371"/>
      <c r="C84" s="246">
        <v>82</v>
      </c>
      <c r="D84" s="241" t="str">
        <f t="shared" si="6"/>
        <v/>
      </c>
      <c r="E84" s="242"/>
      <c r="F84" s="239">
        <v>82</v>
      </c>
      <c r="I84" s="251"/>
      <c r="J84" s="243"/>
      <c r="K84" s="311" t="str">
        <f>IF(ISERROR(VLOOKUP(H84,Baza!A:D,4,FALSE)),"",(VLOOKUP(H84,Baza!A:D,4,FALSE)))</f>
        <v/>
      </c>
    </row>
    <row r="85" spans="2:11" ht="16.2" hidden="1" thickBot="1">
      <c r="B85" s="371"/>
      <c r="C85" s="246">
        <v>83</v>
      </c>
      <c r="D85" s="241" t="str">
        <f t="shared" si="6"/>
        <v/>
      </c>
      <c r="E85" s="242"/>
      <c r="F85" s="239">
        <v>83</v>
      </c>
      <c r="I85" s="251"/>
      <c r="J85" s="243"/>
      <c r="K85" s="311" t="str">
        <f>IF(ISERROR(VLOOKUP(H85,Baza!A:D,4,FALSE)),"",(VLOOKUP(H85,Baza!A:D,4,FALSE)))</f>
        <v/>
      </c>
    </row>
    <row r="86" spans="2:11" ht="16.2" hidden="1" thickBot="1">
      <c r="B86" s="372"/>
      <c r="C86" s="247">
        <v>84</v>
      </c>
      <c r="D86" s="241" t="str">
        <f t="shared" si="6"/>
        <v/>
      </c>
      <c r="E86" s="242"/>
      <c r="F86" s="239">
        <v>84</v>
      </c>
      <c r="I86" s="251"/>
      <c r="J86" s="243"/>
      <c r="K86" s="311" t="str">
        <f>IF(ISERROR(VLOOKUP(H86,Baza!A:D,4,FALSE)),"",(VLOOKUP(H86,Baza!A:D,4,FALSE)))</f>
        <v/>
      </c>
    </row>
    <row r="87" spans="2:11" ht="16.2" hidden="1" thickBot="1">
      <c r="B87" s="370" t="s">
        <v>102</v>
      </c>
      <c r="C87" s="248">
        <v>85</v>
      </c>
      <c r="D87" s="241" t="str">
        <f t="shared" si="6"/>
        <v/>
      </c>
      <c r="E87" s="242"/>
      <c r="F87" s="239">
        <v>85</v>
      </c>
      <c r="I87" s="251"/>
      <c r="J87" s="243"/>
      <c r="K87" s="311" t="str">
        <f>IF(ISERROR(VLOOKUP(H87,Baza!A:D,4,FALSE)),"",(VLOOKUP(H87,Baza!A:D,4,FALSE)))</f>
        <v/>
      </c>
    </row>
    <row r="88" spans="2:11" ht="16.2" hidden="1" thickBot="1">
      <c r="B88" s="371"/>
      <c r="C88" s="246">
        <v>86</v>
      </c>
      <c r="D88" s="241" t="str">
        <f t="shared" si="6"/>
        <v/>
      </c>
      <c r="E88" s="242"/>
      <c r="F88" s="239">
        <v>86</v>
      </c>
      <c r="I88" s="251"/>
      <c r="J88" s="243"/>
      <c r="K88" s="311" t="str">
        <f>IF(ISERROR(VLOOKUP(H88,Baza!A:D,4,FALSE)),"",(VLOOKUP(H88,Baza!A:D,4,FALSE)))</f>
        <v/>
      </c>
    </row>
    <row r="89" spans="2:11" ht="16.2" hidden="1" thickBot="1">
      <c r="B89" s="371"/>
      <c r="C89" s="246">
        <v>87</v>
      </c>
      <c r="D89" s="241" t="str">
        <f t="shared" si="6"/>
        <v/>
      </c>
      <c r="E89" s="242"/>
      <c r="F89" s="239">
        <v>87</v>
      </c>
      <c r="I89" s="251"/>
      <c r="J89" s="243"/>
      <c r="K89" s="311" t="str">
        <f>IF(ISERROR(VLOOKUP(H89,Baza!A:D,4,FALSE)),"",(VLOOKUP(H89,Baza!A:D,4,FALSE)))</f>
        <v/>
      </c>
    </row>
    <row r="90" spans="2:11" ht="16.2" hidden="1" thickBot="1">
      <c r="B90" s="372"/>
      <c r="C90" s="247">
        <v>88</v>
      </c>
      <c r="D90" s="241" t="str">
        <f t="shared" si="6"/>
        <v/>
      </c>
      <c r="E90" s="242"/>
      <c r="F90" s="239">
        <v>88</v>
      </c>
      <c r="I90" s="251"/>
      <c r="J90" s="243"/>
      <c r="K90" s="311" t="str">
        <f>IF(ISERROR(VLOOKUP(H90,Baza!A:D,4,FALSE)),"",(VLOOKUP(H90,Baza!A:D,4,FALSE)))</f>
        <v/>
      </c>
    </row>
    <row r="91" spans="2:11" ht="16.2" hidden="1" thickBot="1">
      <c r="B91" s="370" t="s">
        <v>103</v>
      </c>
      <c r="C91" s="245">
        <v>89</v>
      </c>
      <c r="D91" s="241" t="str">
        <f t="shared" si="6"/>
        <v/>
      </c>
      <c r="E91" s="242"/>
      <c r="F91" s="239">
        <v>89</v>
      </c>
      <c r="I91" s="251"/>
      <c r="J91" s="243"/>
      <c r="K91" s="311" t="str">
        <f>IF(ISERROR(VLOOKUP(H91,Baza!A:D,4,FALSE)),"",(VLOOKUP(H91,Baza!A:D,4,FALSE)))</f>
        <v/>
      </c>
    </row>
    <row r="92" spans="2:11" ht="16.2" hidden="1" thickBot="1">
      <c r="B92" s="371"/>
      <c r="C92" s="246">
        <v>90</v>
      </c>
      <c r="D92" s="241" t="str">
        <f t="shared" si="6"/>
        <v/>
      </c>
      <c r="E92" s="242"/>
      <c r="F92" s="239">
        <v>90</v>
      </c>
      <c r="I92" s="251"/>
      <c r="J92" s="243"/>
      <c r="K92" s="311" t="str">
        <f>IF(ISERROR(VLOOKUP(H92,Baza!A:D,4,FALSE)),"",(VLOOKUP(H92,Baza!A:D,4,FALSE)))</f>
        <v/>
      </c>
    </row>
    <row r="93" spans="2:11" ht="16.2" hidden="1" thickBot="1">
      <c r="B93" s="371"/>
      <c r="C93" s="246">
        <v>91</v>
      </c>
      <c r="D93" s="241" t="str">
        <f t="shared" si="6"/>
        <v/>
      </c>
      <c r="E93" s="242"/>
      <c r="F93" s="239">
        <v>91</v>
      </c>
      <c r="I93" s="251"/>
      <c r="J93" s="243"/>
      <c r="K93" s="311" t="str">
        <f>IF(ISERROR(VLOOKUP(H93,Baza!A:D,4,FALSE)),"",(VLOOKUP(H93,Baza!A:D,4,FALSE)))</f>
        <v/>
      </c>
    </row>
    <row r="94" spans="2:11" ht="16.2" hidden="1" thickBot="1">
      <c r="B94" s="372"/>
      <c r="C94" s="247">
        <v>92</v>
      </c>
      <c r="D94" s="241" t="str">
        <f t="shared" si="6"/>
        <v/>
      </c>
      <c r="E94" s="242"/>
      <c r="F94" s="239">
        <v>92</v>
      </c>
      <c r="I94" s="251"/>
      <c r="J94" s="243"/>
      <c r="K94" s="311" t="str">
        <f>IF(ISERROR(VLOOKUP(H94,Baza!A:D,4,FALSE)),"",(VLOOKUP(H94,Baza!A:D,4,FALSE)))</f>
        <v/>
      </c>
    </row>
    <row r="95" spans="2:11" ht="16.2" hidden="1" thickBot="1">
      <c r="B95" s="370" t="s">
        <v>104</v>
      </c>
      <c r="C95" s="248">
        <v>93</v>
      </c>
      <c r="D95" s="241" t="str">
        <f t="shared" si="6"/>
        <v/>
      </c>
      <c r="E95" s="242"/>
      <c r="F95" s="239">
        <v>93</v>
      </c>
      <c r="I95" s="251"/>
      <c r="J95" s="243"/>
      <c r="K95" s="311" t="str">
        <f>IF(ISERROR(VLOOKUP(H95,Baza!A:D,4,FALSE)),"",(VLOOKUP(H95,Baza!A:D,4,FALSE)))</f>
        <v/>
      </c>
    </row>
    <row r="96" spans="2:11" ht="16.2" hidden="1" thickBot="1">
      <c r="B96" s="371"/>
      <c r="C96" s="246">
        <v>94</v>
      </c>
      <c r="D96" s="241" t="str">
        <f t="shared" si="6"/>
        <v/>
      </c>
      <c r="E96" s="242"/>
      <c r="F96" s="239">
        <v>94</v>
      </c>
      <c r="I96" s="251"/>
      <c r="J96" s="243"/>
      <c r="K96" s="311" t="str">
        <f>IF(ISERROR(VLOOKUP(H96,Baza!A:D,4,FALSE)),"",(VLOOKUP(H96,Baza!A:D,4,FALSE)))</f>
        <v/>
      </c>
    </row>
    <row r="97" spans="2:11" ht="16.2" hidden="1" thickBot="1">
      <c r="B97" s="371"/>
      <c r="C97" s="246">
        <v>95</v>
      </c>
      <c r="D97" s="241" t="str">
        <f t="shared" si="6"/>
        <v/>
      </c>
      <c r="E97" s="242"/>
      <c r="F97" s="239">
        <v>95</v>
      </c>
      <c r="I97" s="251"/>
      <c r="J97" s="243"/>
      <c r="K97" s="311" t="str">
        <f>IF(ISERROR(VLOOKUP(H97,Baza!A:D,4,FALSE)),"",(VLOOKUP(H97,Baza!A:D,4,FALSE)))</f>
        <v/>
      </c>
    </row>
    <row r="98" spans="2:11" ht="16.2" hidden="1" thickBot="1">
      <c r="B98" s="372"/>
      <c r="C98" s="247">
        <v>96</v>
      </c>
      <c r="D98" s="241" t="str">
        <f t="shared" si="6"/>
        <v/>
      </c>
      <c r="E98" s="242"/>
      <c r="F98" s="239">
        <v>96</v>
      </c>
      <c r="I98" s="251"/>
      <c r="J98" s="243"/>
      <c r="K98" s="311" t="str">
        <f>IF(ISERROR(VLOOKUP(H98,Baza!A:D,4,FALSE)),"",(VLOOKUP(H98,Baza!A:D,4,FALSE)))</f>
        <v/>
      </c>
    </row>
  </sheetData>
  <autoFilter ref="F2:O2">
    <sortState ref="F3:O66">
      <sortCondition descending="1" ref="O2"/>
    </sortState>
  </autoFilter>
  <mergeCells count="26">
    <mergeCell ref="B1:E1"/>
    <mergeCell ref="F1:O1"/>
    <mergeCell ref="B51:B54"/>
    <mergeCell ref="B55:B58"/>
    <mergeCell ref="B59:B62"/>
    <mergeCell ref="B23:B26"/>
    <mergeCell ref="B3:B6"/>
    <mergeCell ref="B7:B10"/>
    <mergeCell ref="B11:B14"/>
    <mergeCell ref="B15:B18"/>
    <mergeCell ref="B19:B22"/>
    <mergeCell ref="B63:B66"/>
    <mergeCell ref="B27:B30"/>
    <mergeCell ref="B31:B34"/>
    <mergeCell ref="B35:B38"/>
    <mergeCell ref="B39:B42"/>
    <mergeCell ref="B43:B46"/>
    <mergeCell ref="B47:B50"/>
    <mergeCell ref="B87:B90"/>
    <mergeCell ref="B91:B94"/>
    <mergeCell ref="B95:B98"/>
    <mergeCell ref="B67:B70"/>
    <mergeCell ref="B71:B74"/>
    <mergeCell ref="B75:B78"/>
    <mergeCell ref="B79:B82"/>
    <mergeCell ref="B83:B86"/>
  </mergeCells>
  <pageMargins left="0.7" right="0.7" top="0.75" bottom="0.75" header="0.3" footer="0.3"/>
  <pageSetup paperSize="9" orientation="portrait" r:id="rId1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>
    <tabColor rgb="FFFF0000"/>
  </sheetPr>
  <dimension ref="B1:AU21"/>
  <sheetViews>
    <sheetView topLeftCell="D1" workbookViewId="0">
      <selection activeCell="X13" sqref="X13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hidden="1" customWidth="1"/>
    <col min="28" max="41" width="4.109375" style="11" hidden="1" customWidth="1"/>
    <col min="42" max="42" width="4.109375" style="9" hidden="1" customWidth="1"/>
    <col min="43" max="16384" width="9.109375" style="9"/>
  </cols>
  <sheetData>
    <row r="1" spans="2:47" s="6" customFormat="1" ht="21.6" thickBot="1">
      <c r="B1" s="408" t="s">
        <v>0</v>
      </c>
      <c r="C1" s="408"/>
      <c r="D1" s="408"/>
      <c r="E1" s="3" t="s">
        <v>94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09" t="s">
        <v>1</v>
      </c>
      <c r="R1" s="409"/>
      <c r="S1" s="409"/>
      <c r="T1" s="409"/>
      <c r="U1" s="409"/>
      <c r="V1" s="5"/>
      <c r="W1" s="5"/>
      <c r="X1" s="5"/>
      <c r="Y1" s="5"/>
      <c r="Z1" s="5"/>
      <c r="AI1" s="6" t="s">
        <v>124</v>
      </c>
      <c r="AN1" s="6" t="s">
        <v>124</v>
      </c>
    </row>
    <row r="2" spans="2:47" s="6" customFormat="1" ht="24" customHeight="1">
      <c r="B2" s="99" t="s">
        <v>2</v>
      </c>
      <c r="C2" s="410" t="s">
        <v>3</v>
      </c>
      <c r="D2" s="411"/>
      <c r="E2" s="412"/>
      <c r="F2" s="413">
        <v>1</v>
      </c>
      <c r="G2" s="414"/>
      <c r="H2" s="415">
        <v>2</v>
      </c>
      <c r="I2" s="414"/>
      <c r="J2" s="415">
        <v>3</v>
      </c>
      <c r="K2" s="414"/>
      <c r="L2" s="415">
        <v>4</v>
      </c>
      <c r="M2" s="416"/>
      <c r="N2" s="417" t="s">
        <v>4</v>
      </c>
      <c r="O2" s="418"/>
      <c r="P2" s="419" t="s">
        <v>84</v>
      </c>
      <c r="Q2" s="420"/>
      <c r="R2" s="421" t="s">
        <v>5</v>
      </c>
      <c r="S2" s="421"/>
      <c r="T2" s="100" t="s">
        <v>6</v>
      </c>
      <c r="W2" s="7">
        <v>1</v>
      </c>
      <c r="X2" s="403" t="str">
        <f>IF(ISERROR(INDEX($C$3:$C$6,MATCH(W2,$T$3:$T$6,0))),"",(INDEX($C$3:$C$6,MATCH(W2,$T$3:$T$6,0))))</f>
        <v/>
      </c>
      <c r="Y2" s="404"/>
      <c r="Z2" s="405"/>
      <c r="AB2" s="406" t="s">
        <v>85</v>
      </c>
      <c r="AC2" s="406"/>
      <c r="AD2" s="406"/>
      <c r="AE2" s="406"/>
      <c r="AG2" s="6" t="s">
        <v>86</v>
      </c>
      <c r="AK2" s="407" t="s">
        <v>87</v>
      </c>
      <c r="AL2" s="407"/>
      <c r="AP2" s="6" t="s">
        <v>88</v>
      </c>
    </row>
    <row r="3" spans="2:47" ht="24" customHeight="1">
      <c r="B3" s="101">
        <v>1</v>
      </c>
      <c r="C3" s="396" t="str">
        <f>IF(GROUPS!F9="","",GROUPS!F9)</f>
        <v/>
      </c>
      <c r="D3" s="397"/>
      <c r="E3" s="398"/>
      <c r="F3" s="102"/>
      <c r="G3" s="103"/>
      <c r="H3" s="104" t="str">
        <f>T13</f>
        <v/>
      </c>
      <c r="I3" s="105" t="str">
        <f>U13</f>
        <v/>
      </c>
      <c r="J3" s="104" t="str">
        <f>T9</f>
        <v/>
      </c>
      <c r="K3" s="106" t="str">
        <f>U9</f>
        <v/>
      </c>
      <c r="L3" s="104" t="str">
        <f>T17</f>
        <v/>
      </c>
      <c r="M3" s="107" t="str">
        <f>U17</f>
        <v/>
      </c>
      <c r="N3" s="108" t="str">
        <f>IF(AND(T9="",T13="",T17=""),"",SUM(H3,J3,L3))</f>
        <v/>
      </c>
      <c r="O3" s="109" t="str">
        <f>IF(AND(T9="",T13="",T17=""),"",SUM(I3,K3,M3))</f>
        <v/>
      </c>
      <c r="P3" s="110" t="str">
        <f>IF(AND(T9="",T13="",T17=""),"",AG3)</f>
        <v/>
      </c>
      <c r="Q3" s="111" t="str">
        <f>IF(AND(T9="",T13="",T17=""),"",AP3)</f>
        <v/>
      </c>
      <c r="R3" s="399" t="str">
        <f>IF(ISERROR(IF(AND(T9="",T13="",T17=""),"",SUM(AB3:AD3)+(N3-O3)/1000)+(AK3/10000)),"",IF(AND(T9="",T13="",T17=""),"",SUM(AB3:AD3)+(N3-O3)/1000)+(AK3/10000)+(AG3/100000))</f>
        <v/>
      </c>
      <c r="S3" s="399"/>
      <c r="T3" s="112" t="str">
        <f>IF(ISERROR(IF(C3="","",RANK(R3,$R$3:$S$6,0))),"",IF(C3="","",RANK(R3,$R$3:$S$6,0)))</f>
        <v/>
      </c>
      <c r="U3" s="9"/>
      <c r="V3" s="9"/>
      <c r="W3" s="7">
        <v>2</v>
      </c>
      <c r="X3" s="403" t="str">
        <f t="shared" ref="X3:X5" si="0">IF(ISERROR(INDEX($C$3:$C$6,MATCH(W3,$T$3:$T$6,0))),"",(INDEX($C$3:$C$6,MATCH(W3,$T$3:$T$6,0))))</f>
        <v/>
      </c>
      <c r="Y3" s="404"/>
      <c r="Z3" s="405"/>
      <c r="AB3" s="10" t="str">
        <f>IF(H3="","",IF(H3&gt;I3,2,1))</f>
        <v/>
      </c>
      <c r="AC3" s="10" t="str">
        <f>IF(J3="","",IF(J3&gt;K3,2,1))</f>
        <v/>
      </c>
      <c r="AD3" s="10" t="str">
        <f>IF(L3="","",IF(L3&gt;M3,2,1))</f>
        <v/>
      </c>
      <c r="AE3" s="182"/>
      <c r="AG3" s="11">
        <f>SUM(AH3:AJ3)</f>
        <v>0</v>
      </c>
      <c r="AH3" s="10">
        <f>F9+H9+J9+L9+N9+P9+R9</f>
        <v>0</v>
      </c>
      <c r="AI3" s="10">
        <f>F13+H13+J13+L13+N13+P13+R13</f>
        <v>0</v>
      </c>
      <c r="AJ3" s="10">
        <f>F17+H17+J17+L17+N17+P17+R17</f>
        <v>0</v>
      </c>
      <c r="AK3" s="394">
        <f>SUM(AH3:AJ3)-SUM(AM3:AO3)</f>
        <v>0</v>
      </c>
      <c r="AL3" s="395"/>
      <c r="AM3" s="10">
        <f>AH5</f>
        <v>0</v>
      </c>
      <c r="AN3" s="10">
        <f>AI4</f>
        <v>0</v>
      </c>
      <c r="AO3" s="10">
        <f>AJ6</f>
        <v>0</v>
      </c>
      <c r="AP3" s="9">
        <f>SUM(AM3:AO3)</f>
        <v>0</v>
      </c>
    </row>
    <row r="4" spans="2:47" ht="24" customHeight="1">
      <c r="B4" s="101">
        <v>2</v>
      </c>
      <c r="C4" s="396" t="str">
        <f>IF(GROUPS!F10="","",GROUPS!F10)</f>
        <v/>
      </c>
      <c r="D4" s="397"/>
      <c r="E4" s="398"/>
      <c r="F4" s="113" t="str">
        <f>U13</f>
        <v/>
      </c>
      <c r="G4" s="106" t="str">
        <f>T13</f>
        <v/>
      </c>
      <c r="H4" s="114"/>
      <c r="I4" s="103"/>
      <c r="J4" s="104" t="str">
        <f>U18</f>
        <v/>
      </c>
      <c r="K4" s="106" t="str">
        <f>T18</f>
        <v/>
      </c>
      <c r="L4" s="104" t="str">
        <f>T10</f>
        <v/>
      </c>
      <c r="M4" s="115" t="str">
        <f>U10</f>
        <v/>
      </c>
      <c r="N4" s="108" t="str">
        <f>IF(AND(T10="",U13="",U18=""),"",SUM(F4,J4,L4))</f>
        <v/>
      </c>
      <c r="O4" s="109" t="str">
        <f>IF(AND(T10="",U13="",U18=""),"",SUM(G4,K4,M4))</f>
        <v/>
      </c>
      <c r="P4" s="110" t="str">
        <f>IF(AND(T10="",U13="",U18=""),"",AG4)</f>
        <v/>
      </c>
      <c r="Q4" s="111" t="str">
        <f>IF(AND(T10="",U13="",U18=""),"",AP4)</f>
        <v/>
      </c>
      <c r="R4" s="399" t="str">
        <f>IF(ISERROR(IF(AND(T10="",U13="",U18=""),"",SUM(AB4:AD4)+(N4-O4)/1000)+(AK4/10000)+(AG4/100000)),"",IF(AND(T10="",U13="",U18=""),"",SUM(AB4:AD4)+(N4-O4)/1000)+(AK4/10000)+(AG4/100000))</f>
        <v/>
      </c>
      <c r="S4" s="399"/>
      <c r="T4" s="112" t="str">
        <f>IF(ISERROR(IF(C4="","",RANK(R4,$R$3:$S$6,0))),"",IF(C4="","",RANK(R4,$R$3:$S$6,0)))</f>
        <v/>
      </c>
      <c r="U4" s="9"/>
      <c r="V4" s="9"/>
      <c r="W4" s="7">
        <v>3</v>
      </c>
      <c r="X4" s="400" t="str">
        <f t="shared" si="0"/>
        <v/>
      </c>
      <c r="Y4" s="401"/>
      <c r="Z4" s="402"/>
      <c r="AB4" s="10" t="str">
        <f>IF(F4="","",IF(F4&gt;G4,2,1))</f>
        <v/>
      </c>
      <c r="AC4" s="10" t="str">
        <f>IF(J4="","",IF(J4&gt;K4,2,1))</f>
        <v/>
      </c>
      <c r="AD4" s="10" t="str">
        <f>IF(L4="","",IF(L4&gt;M4,2,1))</f>
        <v/>
      </c>
      <c r="AE4" s="182"/>
      <c r="AG4" s="11">
        <f t="shared" ref="AG4:AG6" si="1">SUM(AH4:AJ4)</f>
        <v>0</v>
      </c>
      <c r="AH4" s="10">
        <f>F10+H10+J10+L10+N10+P10+R10</f>
        <v>0</v>
      </c>
      <c r="AI4" s="10">
        <f>G13+I13+K13+M13+O13+Q13+S13</f>
        <v>0</v>
      </c>
      <c r="AJ4" s="10">
        <f>G18+I18+K18+M18+O18+Q18+S18</f>
        <v>0</v>
      </c>
      <c r="AK4" s="394">
        <f t="shared" ref="AK4:AK6" si="2">SUM(AH4:AJ4)-SUM(AM4:AO4)</f>
        <v>0</v>
      </c>
      <c r="AL4" s="395"/>
      <c r="AM4" s="10">
        <f>AH6</f>
        <v>0</v>
      </c>
      <c r="AN4" s="10">
        <f>AI3</f>
        <v>0</v>
      </c>
      <c r="AO4" s="10">
        <f>AJ5</f>
        <v>0</v>
      </c>
      <c r="AP4" s="9">
        <f t="shared" ref="AP4:AP6" si="3">SUM(AM4:AO4)</f>
        <v>0</v>
      </c>
    </row>
    <row r="5" spans="2:47" ht="24" customHeight="1">
      <c r="B5" s="101">
        <v>3</v>
      </c>
      <c r="C5" s="396" t="str">
        <f>IF(GROUPS!F11="","",GROUPS!F11)</f>
        <v/>
      </c>
      <c r="D5" s="397"/>
      <c r="E5" s="398"/>
      <c r="F5" s="113" t="str">
        <f>U9</f>
        <v/>
      </c>
      <c r="G5" s="106" t="str">
        <f>T9</f>
        <v/>
      </c>
      <c r="H5" s="104" t="str">
        <f>T18</f>
        <v/>
      </c>
      <c r="I5" s="106" t="str">
        <f>U18</f>
        <v/>
      </c>
      <c r="J5" s="114"/>
      <c r="K5" s="103"/>
      <c r="L5" s="104" t="str">
        <f>T14</f>
        <v/>
      </c>
      <c r="M5" s="115" t="str">
        <f>U14</f>
        <v/>
      </c>
      <c r="N5" s="108" t="str">
        <f>IF(AND(U9="",T14="",T18=""),"",SUM(F5,H5,L5))</f>
        <v/>
      </c>
      <c r="O5" s="109" t="str">
        <f>IF(AND(U9="",T14="",T18=""),"",SUM(G5,I5,M5))</f>
        <v/>
      </c>
      <c r="P5" s="110" t="str">
        <f>IF(AND(U9="",T14="",T18=""),"",AG5)</f>
        <v/>
      </c>
      <c r="Q5" s="111" t="str">
        <f>IF(AND(U9="",T14="",T18=""),"",AP5)</f>
        <v/>
      </c>
      <c r="R5" s="399" t="str">
        <f>IF(ISERROR(IF(AND(U9="",T14="",T18=""),"",SUM(AB5:AD5)+(N5-O5)/1000)+(AK5/10000)+(AG5/100000)),"",IF(AND(U9="",T14="",T18=""),"",SUM(AB5:AD5)+(N5-O5)/1000)+(AK5/10000)+(AG5/100000))</f>
        <v/>
      </c>
      <c r="S5" s="399"/>
      <c r="T5" s="112" t="str">
        <f>IF(ISERROR(IF(C5="","",RANK(R5,$R$3:$S$6,0))),"",IF(C5="","",RANK(R5,$R$3:$S$6,0)))</f>
        <v/>
      </c>
      <c r="U5" s="9"/>
      <c r="V5" s="9"/>
      <c r="W5" s="7">
        <v>4</v>
      </c>
      <c r="X5" s="400" t="str">
        <f t="shared" si="0"/>
        <v/>
      </c>
      <c r="Y5" s="401"/>
      <c r="Z5" s="402"/>
      <c r="AB5" s="10" t="str">
        <f t="shared" ref="AB5:AB6" si="4">IF(F5="","",IF(F5&gt;G5,2,1))</f>
        <v/>
      </c>
      <c r="AC5" s="10" t="str">
        <f>IF(H5="","",IF(H5&gt;I5,2,1))</f>
        <v/>
      </c>
      <c r="AD5" s="10" t="str">
        <f>IF(L5="","",IF(L5&gt;M5,2,1))</f>
        <v/>
      </c>
      <c r="AE5" s="182"/>
      <c r="AG5" s="11">
        <f t="shared" si="1"/>
        <v>0</v>
      </c>
      <c r="AH5" s="10">
        <f>G9+I9+K9+M9+O9+Q9+S9</f>
        <v>0</v>
      </c>
      <c r="AI5" s="10">
        <f>F14+H14+J14+L14+N14+P14+R14</f>
        <v>0</v>
      </c>
      <c r="AJ5" s="10">
        <f>F18+H18+J18+L18+N18+P18+R18</f>
        <v>0</v>
      </c>
      <c r="AK5" s="394">
        <f t="shared" si="2"/>
        <v>0</v>
      </c>
      <c r="AL5" s="395"/>
      <c r="AM5" s="10">
        <f>AH3</f>
        <v>0</v>
      </c>
      <c r="AN5" s="10">
        <f>AI6</f>
        <v>0</v>
      </c>
      <c r="AO5" s="10">
        <f>AJ4</f>
        <v>0</v>
      </c>
      <c r="AP5" s="9">
        <f t="shared" si="3"/>
        <v>0</v>
      </c>
    </row>
    <row r="6" spans="2:47" ht="24" customHeight="1" thickBot="1">
      <c r="B6" s="116">
        <v>4</v>
      </c>
      <c r="C6" s="390" t="str">
        <f>IF(GROUPS!F12="","",GROUPS!F12)</f>
        <v/>
      </c>
      <c r="D6" s="391"/>
      <c r="E6" s="392"/>
      <c r="F6" s="117" t="str">
        <f>U17</f>
        <v/>
      </c>
      <c r="G6" s="118" t="str">
        <f>T17</f>
        <v/>
      </c>
      <c r="H6" s="119" t="str">
        <f>U10</f>
        <v/>
      </c>
      <c r="I6" s="118" t="str">
        <f>T10</f>
        <v/>
      </c>
      <c r="J6" s="119" t="str">
        <f>U14</f>
        <v/>
      </c>
      <c r="K6" s="118" t="str">
        <f>T14</f>
        <v/>
      </c>
      <c r="L6" s="120"/>
      <c r="M6" s="121"/>
      <c r="N6" s="122" t="str">
        <f>IF(AND(U10="",U14="",U17=""),"",SUM(F6,H6,J6))</f>
        <v/>
      </c>
      <c r="O6" s="123" t="str">
        <f>IF(AND(U10="",U14="",U17=""),"",SUM(G6,I6,K6))</f>
        <v/>
      </c>
      <c r="P6" s="124" t="str">
        <f>IF(AND(U10="",U14="",U17=""),"",AG6)</f>
        <v/>
      </c>
      <c r="Q6" s="125" t="str">
        <f>IF(AND(U10="",U14="",U17=""),"",AP6)</f>
        <v/>
      </c>
      <c r="R6" s="393" t="str">
        <f>IF(ISERROR(IF(AND(U10="",U14="",U17=""),"",SUM(AB6:AD6)+(N6-O6)/1000)+(AK6/10000)+(AG6/100000)),"",IF(AND(U10="",U14="",U17=""),"",SUM(AB6:AD6)+(N6-O6)/1000)+(AK6/10000)+(AG6/100000))</f>
        <v/>
      </c>
      <c r="S6" s="393"/>
      <c r="T6" s="126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182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394">
        <f t="shared" si="2"/>
        <v>0</v>
      </c>
      <c r="AL6" s="395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27">
        <f>SUM(P3:P6)</f>
        <v>0</v>
      </c>
      <c r="Q7" s="127">
        <f>SUM(Q3:Q6)</f>
        <v>0</v>
      </c>
    </row>
    <row r="8" spans="2:47" ht="18.600000000000001" thickBot="1">
      <c r="B8" s="380" t="s">
        <v>7</v>
      </c>
      <c r="C8" s="385"/>
      <c r="D8" s="385"/>
      <c r="E8" s="381"/>
      <c r="F8" s="386" t="s">
        <v>8</v>
      </c>
      <c r="G8" s="387"/>
      <c r="H8" s="383" t="s">
        <v>9</v>
      </c>
      <c r="I8" s="387"/>
      <c r="J8" s="383" t="s">
        <v>10</v>
      </c>
      <c r="K8" s="387"/>
      <c r="L8" s="383" t="s">
        <v>11</v>
      </c>
      <c r="M8" s="387"/>
      <c r="N8" s="383" t="s">
        <v>12</v>
      </c>
      <c r="O8" s="387"/>
      <c r="P8" s="383" t="s">
        <v>13</v>
      </c>
      <c r="Q8" s="387"/>
      <c r="R8" s="383" t="s">
        <v>14</v>
      </c>
      <c r="S8" s="384"/>
      <c r="T8" s="380" t="s">
        <v>15</v>
      </c>
      <c r="U8" s="381"/>
      <c r="AB8" s="388">
        <v>1</v>
      </c>
      <c r="AC8" s="389"/>
      <c r="AD8" s="388">
        <v>2</v>
      </c>
      <c r="AE8" s="389"/>
      <c r="AF8" s="388">
        <v>3</v>
      </c>
      <c r="AG8" s="389"/>
      <c r="AH8" s="388">
        <v>4</v>
      </c>
      <c r="AI8" s="389"/>
      <c r="AJ8" s="388">
        <v>5</v>
      </c>
      <c r="AK8" s="389"/>
      <c r="AL8" s="388">
        <v>6</v>
      </c>
      <c r="AM8" s="389"/>
      <c r="AN8" s="388">
        <v>7</v>
      </c>
      <c r="AO8" s="389"/>
    </row>
    <row r="9" spans="2:47">
      <c r="B9" s="128">
        <v>1</v>
      </c>
      <c r="C9" s="129" t="str">
        <f>IF(C3="","",VLOOKUP(B9,$B$3:$E$6,2,FALSE))</f>
        <v/>
      </c>
      <c r="D9" s="130">
        <v>3</v>
      </c>
      <c r="E9" s="131" t="str">
        <f>IF(C5="","",VLOOKUP(D9,$B$3:$E$6,2,FALSE))</f>
        <v/>
      </c>
      <c r="F9" s="132"/>
      <c r="G9" s="133"/>
      <c r="H9" s="134"/>
      <c r="I9" s="133"/>
      <c r="J9" s="132"/>
      <c r="K9" s="135"/>
      <c r="L9" s="134"/>
      <c r="M9" s="133"/>
      <c r="N9" s="132"/>
      <c r="O9" s="135"/>
      <c r="P9" s="134"/>
      <c r="Q9" s="133"/>
      <c r="R9" s="132"/>
      <c r="S9" s="135"/>
      <c r="T9" s="136" t="str">
        <f>IF(F9="","",SUM(SUMPRODUCT(--(F9&gt;G9)),SUMPRODUCT(--(H9&gt;I9)),SUMPRODUCT(--(J9&gt;K9)),SUMPRODUCT(--(L9&gt;M9)),SUMPRODUCT(--(N9&gt;O9)),SUMPRODUCT(--(P9&gt;Q9)),SUMPRODUCT(--(R9&gt;S9))))</f>
        <v/>
      </c>
      <c r="U9" s="137" t="str">
        <f>IF(F9="","",SUM(SUMPRODUCT(--(F9&lt;G9)),SUMPRODUCT(--(H9&lt;I9)),SUMPRODUCT(--(J9&lt;K9)),SUMPRODUCT(--(L9&lt;M9)),SUMPRODUCT(--(N9&lt;O9)),SUMPRODUCT(--(P9&lt;Q9)),SUMPRODUCT(--(R9&lt;S9))))</f>
        <v/>
      </c>
      <c r="AB9" s="10" t="str">
        <f>IF(F9="","",IF(F9&gt;G9,1,0))</f>
        <v/>
      </c>
      <c r="AC9" s="10" t="str">
        <f>IF(G9="","",IF(G9&gt;F9,1,0))</f>
        <v/>
      </c>
      <c r="AD9" s="10" t="str">
        <f>IF(H9="","",IF(H9&gt;I9,1,0))</f>
        <v/>
      </c>
      <c r="AE9" s="10" t="str">
        <f>IF(I9="","",IF(I9&gt;H9,1,0))</f>
        <v/>
      </c>
      <c r="AF9" s="10" t="str">
        <f>IF(J9="","",IF(J9&gt;K9,1,0))</f>
        <v/>
      </c>
      <c r="AG9" s="10" t="str">
        <f>IF(K9="","",IF(K9&gt;J9,1,0))</f>
        <v/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38">
        <v>2</v>
      </c>
      <c r="C10" s="139" t="str">
        <f>IF(C4="","",VLOOKUP(B10,$B$3:$E$6,2,FALSE))</f>
        <v/>
      </c>
      <c r="D10" s="140">
        <v>4</v>
      </c>
      <c r="E10" s="141" t="str">
        <f>IF(C6="","",VLOOKUP(D10,$B$3:$E$6,2,FALSE))</f>
        <v/>
      </c>
      <c r="F10" s="142"/>
      <c r="G10" s="143"/>
      <c r="H10" s="144"/>
      <c r="I10" s="143"/>
      <c r="J10" s="142"/>
      <c r="K10" s="145"/>
      <c r="L10" s="144"/>
      <c r="M10" s="143"/>
      <c r="N10" s="142"/>
      <c r="O10" s="145"/>
      <c r="P10" s="144"/>
      <c r="Q10" s="143"/>
      <c r="R10" s="142"/>
      <c r="S10" s="145"/>
      <c r="T10" s="146" t="str">
        <f>IF(F10="","",SUM(SUMPRODUCT(--(F10&gt;G10)),SUMPRODUCT(--(H10&gt;I10)),SUMPRODUCT(--(J10&gt;K10)),SUMPRODUCT(--(L10&gt;M10)),SUMPRODUCT(--(N10&gt;O10)),SUMPRODUCT(--(P10&gt;Q10)),SUMPRODUCT(--(R10&gt;S10))))</f>
        <v/>
      </c>
      <c r="U10" s="147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380" t="s">
        <v>16</v>
      </c>
      <c r="C12" s="385"/>
      <c r="D12" s="385"/>
      <c r="E12" s="381"/>
      <c r="F12" s="386" t="s">
        <v>8</v>
      </c>
      <c r="G12" s="387"/>
      <c r="H12" s="383" t="s">
        <v>9</v>
      </c>
      <c r="I12" s="387"/>
      <c r="J12" s="383" t="s">
        <v>10</v>
      </c>
      <c r="K12" s="387"/>
      <c r="L12" s="383" t="s">
        <v>11</v>
      </c>
      <c r="M12" s="387"/>
      <c r="N12" s="383" t="s">
        <v>12</v>
      </c>
      <c r="O12" s="387"/>
      <c r="P12" s="383" t="s">
        <v>13</v>
      </c>
      <c r="Q12" s="387"/>
      <c r="R12" s="383" t="s">
        <v>14</v>
      </c>
      <c r="S12" s="384"/>
      <c r="T12" s="380" t="s">
        <v>15</v>
      </c>
      <c r="U12" s="381"/>
      <c r="AU12" s="150"/>
    </row>
    <row r="13" spans="2:47">
      <c r="B13" s="128">
        <v>1</v>
      </c>
      <c r="C13" s="148" t="str">
        <f>IF(C3="","",VLOOKUP(B13,$B$3:$E$6,2,FALSE))</f>
        <v/>
      </c>
      <c r="D13" s="130">
        <v>2</v>
      </c>
      <c r="E13" s="131" t="str">
        <f>IF(C4="","",VLOOKUP(D13,$B$3:$E$6,2,FALSE))</f>
        <v/>
      </c>
      <c r="F13" s="132"/>
      <c r="G13" s="133"/>
      <c r="H13" s="134"/>
      <c r="I13" s="133"/>
      <c r="J13" s="132"/>
      <c r="K13" s="135"/>
      <c r="L13" s="134"/>
      <c r="M13" s="133"/>
      <c r="N13" s="132"/>
      <c r="O13" s="135"/>
      <c r="P13" s="134"/>
      <c r="Q13" s="133"/>
      <c r="R13" s="132"/>
      <c r="S13" s="135"/>
      <c r="T13" s="136" t="str">
        <f>IF(F13="","",SUM(SUMPRODUCT(--(F13&gt;G13)),SUMPRODUCT(--(H13&gt;I13)),SUMPRODUCT(--(J13&gt;K13)),SUMPRODUCT(--(L13&gt;M13)),SUMPRODUCT(--(N13&gt;O13)),SUMPRODUCT(--(P13&gt;Q13)),SUMPRODUCT(--(R13&gt;S13))))</f>
        <v/>
      </c>
      <c r="U13" s="137" t="str">
        <f>IF(F13="","",SUM(SUMPRODUCT(--(F13&lt;G13)),SUMPRODUCT(--(H13&lt;I13)),SUMPRODUCT(--(J13&lt;K13)),SUMPRODUCT(--(L13&lt;M13)),SUMPRODUCT(--(N13&lt;O13)),SUMPRODUCT(--(P13&lt;Q13)),SUMPRODUCT(--(R13&lt;S13))))</f>
        <v/>
      </c>
      <c r="AB13" s="10" t="str">
        <f>IF(F13="","",IF(F13&gt;G13,1,0))</f>
        <v/>
      </c>
      <c r="AC13" s="10" t="str">
        <f>IF(G13="","",IF(G13&gt;F13,1,0))</f>
        <v/>
      </c>
      <c r="AD13" s="10" t="str">
        <f>IF(H13="","",IF(H13&gt;I13,1,0))</f>
        <v/>
      </c>
      <c r="AE13" s="10" t="str">
        <f>IF(I13="","",IF(I13&gt;H13,1,0))</f>
        <v/>
      </c>
      <c r="AF13" s="10" t="str">
        <f>IF(J13="","",IF(J13&gt;K13,1,0))</f>
        <v/>
      </c>
      <c r="AG13" s="10" t="str">
        <f>IF(K13="","",IF(K13&gt;J13,1,0))</f>
        <v/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38">
        <v>3</v>
      </c>
      <c r="C14" s="149" t="str">
        <f>IF(C3="","",VLOOKUP(B14,$B$3:$E$6,2,FALSE))</f>
        <v/>
      </c>
      <c r="D14" s="140">
        <v>4</v>
      </c>
      <c r="E14" s="141" t="str">
        <f>IF(C6="","",VLOOKUP(D14,$B$3:$E$6,2,FALSE))</f>
        <v/>
      </c>
      <c r="F14" s="142"/>
      <c r="G14" s="143"/>
      <c r="H14" s="144"/>
      <c r="I14" s="143"/>
      <c r="J14" s="142"/>
      <c r="K14" s="145"/>
      <c r="L14" s="144"/>
      <c r="M14" s="143"/>
      <c r="N14" s="142"/>
      <c r="O14" s="145"/>
      <c r="P14" s="144"/>
      <c r="Q14" s="143"/>
      <c r="R14" s="142"/>
      <c r="S14" s="145"/>
      <c r="T14" s="146" t="str">
        <f>IF(F14="","",SUM(SUMPRODUCT(--(F14&gt;G14)),SUMPRODUCT(--(H14&gt;I14)),SUMPRODUCT(--(J14&gt;K14)),SUMPRODUCT(--(L14&gt;M14)),SUMPRODUCT(--(N14&gt;O14)),SUMPRODUCT(--(P14&gt;Q14)),SUMPRODUCT(--(R14&gt;S14))))</f>
        <v/>
      </c>
      <c r="U14" s="147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380" t="s">
        <v>17</v>
      </c>
      <c r="C16" s="385"/>
      <c r="D16" s="385"/>
      <c r="E16" s="381"/>
      <c r="F16" s="386" t="s">
        <v>8</v>
      </c>
      <c r="G16" s="387"/>
      <c r="H16" s="383" t="s">
        <v>9</v>
      </c>
      <c r="I16" s="387"/>
      <c r="J16" s="383" t="s">
        <v>10</v>
      </c>
      <c r="K16" s="387"/>
      <c r="L16" s="383" t="s">
        <v>11</v>
      </c>
      <c r="M16" s="387"/>
      <c r="N16" s="383" t="s">
        <v>12</v>
      </c>
      <c r="O16" s="387"/>
      <c r="P16" s="383" t="s">
        <v>13</v>
      </c>
      <c r="Q16" s="387"/>
      <c r="R16" s="383" t="s">
        <v>14</v>
      </c>
      <c r="S16" s="384"/>
      <c r="T16" s="380" t="s">
        <v>15</v>
      </c>
      <c r="U16" s="381"/>
    </row>
    <row r="17" spans="2:41">
      <c r="B17" s="128">
        <v>1</v>
      </c>
      <c r="C17" s="129" t="str">
        <f>IF(C3="","",VLOOKUP(B17,$B$3:$E$6,2,FALSE))</f>
        <v/>
      </c>
      <c r="D17" s="130">
        <v>4</v>
      </c>
      <c r="E17" s="131" t="str">
        <f>IF(C6="","",VLOOKUP(D17,$B$3:$E$6,2,FALSE))</f>
        <v/>
      </c>
      <c r="F17" s="132"/>
      <c r="G17" s="133"/>
      <c r="H17" s="134"/>
      <c r="I17" s="133"/>
      <c r="J17" s="132"/>
      <c r="K17" s="135"/>
      <c r="L17" s="134"/>
      <c r="M17" s="133"/>
      <c r="N17" s="132"/>
      <c r="O17" s="135"/>
      <c r="P17" s="134"/>
      <c r="Q17" s="133"/>
      <c r="R17" s="132"/>
      <c r="S17" s="135"/>
      <c r="T17" s="136" t="str">
        <f>IF(F17="","",SUM(SUMPRODUCT(--(F17&gt;G17)),SUMPRODUCT(--(H17&gt;I17)),SUMPRODUCT(--(J17&gt;K17)),SUMPRODUCT(--(L17&gt;M17)),SUMPRODUCT(--(N17&gt;O17)),SUMPRODUCT(--(P17&gt;Q17)),SUMPRODUCT(--(R17&gt;S17))))</f>
        <v/>
      </c>
      <c r="U17" s="137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38">
        <v>3</v>
      </c>
      <c r="C18" s="139" t="str">
        <f>IF(C5="","",VLOOKUP(B18,$B$3:$E$6,2,FALSE))</f>
        <v/>
      </c>
      <c r="D18" s="140">
        <v>2</v>
      </c>
      <c r="E18" s="141" t="str">
        <f>IF(C4="","",VLOOKUP(D18,$B$3:$E$6,2,FALSE))</f>
        <v/>
      </c>
      <c r="F18" s="142"/>
      <c r="G18" s="143"/>
      <c r="H18" s="144"/>
      <c r="I18" s="143"/>
      <c r="J18" s="142"/>
      <c r="K18" s="145"/>
      <c r="L18" s="144"/>
      <c r="M18" s="143"/>
      <c r="N18" s="142"/>
      <c r="O18" s="145"/>
      <c r="P18" s="144"/>
      <c r="Q18" s="143"/>
      <c r="R18" s="142"/>
      <c r="S18" s="145"/>
      <c r="T18" s="146" t="str">
        <f>IF(F18="","",SUM(SUMPRODUCT(--(F18&gt;G18)),SUMPRODUCT(--(H18&gt;I18)),SUMPRODUCT(--(J18&gt;K18)),SUMPRODUCT(--(L18&gt;M18)),SUMPRODUCT(--(N18&gt;O18)),SUMPRODUCT(--(P18&gt;Q18)),SUMPRODUCT(--(R18&gt;S18))))</f>
        <v/>
      </c>
      <c r="U18" s="147" t="str">
        <f>IF(F18="","",SUM(SUMPRODUCT(--(F18&lt;G18)),SUMPRODUCT(--(H18&lt;I18)),SUMPRODUCT(--(J18&lt;K18)),SUMPRODUCT(--(L18&lt;M18)),SUMPRODUCT(--(N18&lt;O18)),SUMPRODUCT(--(P18&lt;Q18)),SUMPRODUCT(--(R18&lt;S18))))</f>
        <v/>
      </c>
      <c r="AB18" s="10" t="str">
        <f>IF(F18="","",IF(F18&gt;G18,1,0))</f>
        <v/>
      </c>
      <c r="AC18" s="10" t="str">
        <f>IF(G18="","",IF(G18&gt;F18,1,0))</f>
        <v/>
      </c>
      <c r="AD18" s="10" t="str">
        <f>IF(H18="","",IF(H18&gt;I18,1,0))</f>
        <v/>
      </c>
      <c r="AE18" s="10" t="str">
        <f>IF(I18="","",IF(I18&gt;H18,1,0))</f>
        <v/>
      </c>
      <c r="AF18" s="10" t="str">
        <f>IF(J18="","",IF(J18&gt;K18,1,0))</f>
        <v/>
      </c>
      <c r="AG18" s="10" t="str">
        <f>IF(K18="","",IF(K18&gt;J18,1,0))</f>
        <v/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382"/>
      <c r="C21" s="382"/>
      <c r="D21" s="382"/>
      <c r="E21" s="382"/>
      <c r="F21" s="382"/>
      <c r="G21" s="382"/>
      <c r="H21" s="382"/>
      <c r="I21" s="382"/>
      <c r="J21" s="382"/>
      <c r="K21" s="382"/>
      <c r="L21" s="382"/>
      <c r="M21" s="382"/>
      <c r="N21" s="382"/>
      <c r="O21" s="382"/>
      <c r="P21" s="382"/>
      <c r="Q21" s="382"/>
      <c r="R21" s="382"/>
      <c r="S21" s="382"/>
      <c r="T21" s="382"/>
      <c r="U21" s="382"/>
    </row>
  </sheetData>
  <mergeCells count="63">
    <mergeCell ref="B21:U21"/>
    <mergeCell ref="N16:O16"/>
    <mergeCell ref="P16:Q16"/>
    <mergeCell ref="N12:O12"/>
    <mergeCell ref="B12:E12"/>
    <mergeCell ref="F12:G12"/>
    <mergeCell ref="H12:I12"/>
    <mergeCell ref="J12:K12"/>
    <mergeCell ref="B16:E16"/>
    <mergeCell ref="F16:G16"/>
    <mergeCell ref="H16:I16"/>
    <mergeCell ref="J16:K16"/>
    <mergeCell ref="L16:M16"/>
    <mergeCell ref="L12:M12"/>
    <mergeCell ref="R16:S16"/>
    <mergeCell ref="T8:U8"/>
    <mergeCell ref="AB8:AC8"/>
    <mergeCell ref="T16:U16"/>
    <mergeCell ref="P12:Q12"/>
    <mergeCell ref="R12:S12"/>
    <mergeCell ref="T12:U12"/>
    <mergeCell ref="N8:O8"/>
    <mergeCell ref="C5:E5"/>
    <mergeCell ref="R5:S5"/>
    <mergeCell ref="C6:E6"/>
    <mergeCell ref="R6:S6"/>
    <mergeCell ref="B8:E8"/>
    <mergeCell ref="F8:G8"/>
    <mergeCell ref="H8:I8"/>
    <mergeCell ref="J8:K8"/>
    <mergeCell ref="L8:M8"/>
    <mergeCell ref="P8:Q8"/>
    <mergeCell ref="R8:S8"/>
    <mergeCell ref="C4:E4"/>
    <mergeCell ref="R4:S4"/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  <mergeCell ref="C3:E3"/>
    <mergeCell ref="R3:S3"/>
    <mergeCell ref="X5:Z5"/>
    <mergeCell ref="AK5:AL5"/>
    <mergeCell ref="AK6:AL6"/>
    <mergeCell ref="AN8:AO8"/>
    <mergeCell ref="AB2:AE2"/>
    <mergeCell ref="AK2:AL2"/>
    <mergeCell ref="X3:Z3"/>
    <mergeCell ref="AK3:AL3"/>
    <mergeCell ref="X4:Z4"/>
    <mergeCell ref="AK4:AL4"/>
    <mergeCell ref="X2:Z2"/>
    <mergeCell ref="AF8:AG8"/>
    <mergeCell ref="AH8:AI8"/>
    <mergeCell ref="AJ8:AK8"/>
    <mergeCell ref="AL8:AM8"/>
    <mergeCell ref="AD8:AE8"/>
  </mergeCells>
  <pageMargins left="0.16" right="0.2" top="0.75" bottom="0.75" header="0.3" footer="0.3"/>
  <pageSetup paperSize="9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>
    <tabColor rgb="FFFF0000"/>
  </sheetPr>
  <dimension ref="B1:AU21"/>
  <sheetViews>
    <sheetView workbookViewId="0">
      <selection activeCell="X13" sqref="X13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hidden="1" customWidth="1"/>
    <col min="28" max="41" width="4.109375" style="11" hidden="1" customWidth="1"/>
    <col min="42" max="42" width="4.109375" style="9" hidden="1" customWidth="1"/>
    <col min="43" max="16384" width="9.109375" style="9"/>
  </cols>
  <sheetData>
    <row r="1" spans="2:47" s="6" customFormat="1" ht="21.6" thickBot="1">
      <c r="B1" s="408" t="s">
        <v>0</v>
      </c>
      <c r="C1" s="408"/>
      <c r="D1" s="408"/>
      <c r="E1" s="3" t="s">
        <v>95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09" t="s">
        <v>1</v>
      </c>
      <c r="R1" s="409"/>
      <c r="S1" s="409"/>
      <c r="T1" s="409"/>
      <c r="U1" s="409"/>
      <c r="V1" s="5"/>
      <c r="W1" s="5"/>
      <c r="X1" s="5"/>
      <c r="Y1" s="5"/>
      <c r="Z1" s="5"/>
      <c r="AI1" s="6" t="s">
        <v>124</v>
      </c>
      <c r="AN1" s="6" t="s">
        <v>124</v>
      </c>
    </row>
    <row r="2" spans="2:47" s="6" customFormat="1" ht="24" customHeight="1">
      <c r="B2" s="99" t="s">
        <v>2</v>
      </c>
      <c r="C2" s="410" t="s">
        <v>3</v>
      </c>
      <c r="D2" s="411"/>
      <c r="E2" s="412"/>
      <c r="F2" s="413">
        <v>1</v>
      </c>
      <c r="G2" s="414"/>
      <c r="H2" s="415">
        <v>2</v>
      </c>
      <c r="I2" s="414"/>
      <c r="J2" s="415">
        <v>3</v>
      </c>
      <c r="K2" s="414"/>
      <c r="L2" s="415">
        <v>4</v>
      </c>
      <c r="M2" s="416"/>
      <c r="N2" s="417" t="s">
        <v>4</v>
      </c>
      <c r="O2" s="418"/>
      <c r="P2" s="419" t="s">
        <v>84</v>
      </c>
      <c r="Q2" s="420"/>
      <c r="R2" s="421" t="s">
        <v>5</v>
      </c>
      <c r="S2" s="421"/>
      <c r="T2" s="100" t="s">
        <v>6</v>
      </c>
      <c r="W2" s="7">
        <v>1</v>
      </c>
      <c r="X2" s="403" t="str">
        <f>IF(ISERROR(INDEX($C$3:$C$6,MATCH(W2,$T$3:$T$6,0))),"",(INDEX($C$3:$C$6,MATCH(W2,$T$3:$T$6,0))))</f>
        <v/>
      </c>
      <c r="Y2" s="404"/>
      <c r="Z2" s="405"/>
      <c r="AB2" s="406" t="s">
        <v>85</v>
      </c>
      <c r="AC2" s="406"/>
      <c r="AD2" s="406"/>
      <c r="AE2" s="406"/>
      <c r="AG2" s="6" t="s">
        <v>86</v>
      </c>
      <c r="AK2" s="407" t="s">
        <v>87</v>
      </c>
      <c r="AL2" s="407"/>
      <c r="AP2" s="6" t="s">
        <v>88</v>
      </c>
    </row>
    <row r="3" spans="2:47" ht="24" customHeight="1">
      <c r="B3" s="101">
        <v>1</v>
      </c>
      <c r="C3" s="396" t="str">
        <f>IF(GROUPS!H9="","",GROUPS!H9)</f>
        <v/>
      </c>
      <c r="D3" s="397"/>
      <c r="E3" s="398"/>
      <c r="F3" s="102"/>
      <c r="G3" s="103"/>
      <c r="H3" s="104" t="str">
        <f>T13</f>
        <v/>
      </c>
      <c r="I3" s="105" t="str">
        <f>U13</f>
        <v/>
      </c>
      <c r="J3" s="104" t="str">
        <f>T9</f>
        <v/>
      </c>
      <c r="K3" s="106" t="str">
        <f>U9</f>
        <v/>
      </c>
      <c r="L3" s="104" t="str">
        <f>T17</f>
        <v/>
      </c>
      <c r="M3" s="107" t="str">
        <f>U17</f>
        <v/>
      </c>
      <c r="N3" s="108" t="str">
        <f>IF(AND(T9="",T13="",T17=""),"",SUM(H3,J3,L3))</f>
        <v/>
      </c>
      <c r="O3" s="109" t="str">
        <f>IF(AND(T9="",T13="",T17=""),"",SUM(I3,K3,M3))</f>
        <v/>
      </c>
      <c r="P3" s="110" t="str">
        <f>IF(AND(T9="",T13="",T17=""),"",AG3)</f>
        <v/>
      </c>
      <c r="Q3" s="111" t="str">
        <f>IF(AND(T9="",T13="",T17=""),"",AP3)</f>
        <v/>
      </c>
      <c r="R3" s="399" t="str">
        <f>IF(ISERROR(IF(AND(T9="",T13="",T17=""),"",SUM(AB3:AD3)+(N3-O3)/1000)+(AK3/10000)),"",IF(AND(T9="",T13="",T17=""),"",SUM(AB3:AD3)+(N3-O3)/1000)+(AK3/10000)+(AG3/100000))</f>
        <v/>
      </c>
      <c r="S3" s="399"/>
      <c r="T3" s="112" t="str">
        <f>IF(ISERROR(IF(C3="","",RANK(R3,$R$3:$S$6,0))),"",IF(C3="","",RANK(R3,$R$3:$S$6,0)))</f>
        <v/>
      </c>
      <c r="U3" s="9"/>
      <c r="V3" s="9"/>
      <c r="W3" s="7">
        <v>2</v>
      </c>
      <c r="X3" s="403" t="str">
        <f t="shared" ref="X3:X5" si="0">IF(ISERROR(INDEX($C$3:$C$6,MATCH(W3,$T$3:$T$6,0))),"",(INDEX($C$3:$C$6,MATCH(W3,$T$3:$T$6,0))))</f>
        <v/>
      </c>
      <c r="Y3" s="404"/>
      <c r="Z3" s="405"/>
      <c r="AB3" s="10" t="str">
        <f>IF(H3="","",IF(H3&gt;I3,2,1))</f>
        <v/>
      </c>
      <c r="AC3" s="10" t="str">
        <f>IF(J3="","",IF(J3&gt;K3,2,1))</f>
        <v/>
      </c>
      <c r="AD3" s="10" t="str">
        <f>IF(L3="","",IF(L3&gt;M3,2,1))</f>
        <v/>
      </c>
      <c r="AE3" s="182"/>
      <c r="AG3" s="11">
        <f>SUM(AH3:AJ3)</f>
        <v>0</v>
      </c>
      <c r="AH3" s="10">
        <f>F9+H9+J9+L9+N9+P9+R9</f>
        <v>0</v>
      </c>
      <c r="AI3" s="10">
        <f>F13+H13+J13+L13+N13+P13+R13</f>
        <v>0</v>
      </c>
      <c r="AJ3" s="10">
        <f>F17+H17+J17+L17+N17+P17+R17</f>
        <v>0</v>
      </c>
      <c r="AK3" s="394">
        <f>SUM(AH3:AJ3)-SUM(AM3:AO3)</f>
        <v>0</v>
      </c>
      <c r="AL3" s="395"/>
      <c r="AM3" s="10">
        <f>AH5</f>
        <v>0</v>
      </c>
      <c r="AN3" s="10">
        <f>AI4</f>
        <v>0</v>
      </c>
      <c r="AO3" s="10">
        <f>AJ6</f>
        <v>0</v>
      </c>
      <c r="AP3" s="9">
        <f>SUM(AM3:AO3)</f>
        <v>0</v>
      </c>
    </row>
    <row r="4" spans="2:47" ht="24" customHeight="1">
      <c r="B4" s="101">
        <v>2</v>
      </c>
      <c r="C4" s="396" t="str">
        <f>IF(GROUPS!H10="","",GROUPS!H10)</f>
        <v/>
      </c>
      <c r="D4" s="397"/>
      <c r="E4" s="398"/>
      <c r="F4" s="113" t="str">
        <f>U13</f>
        <v/>
      </c>
      <c r="G4" s="106" t="str">
        <f>T13</f>
        <v/>
      </c>
      <c r="H4" s="114"/>
      <c r="I4" s="103"/>
      <c r="J4" s="104" t="str">
        <f>U18</f>
        <v/>
      </c>
      <c r="K4" s="106" t="str">
        <f>T18</f>
        <v/>
      </c>
      <c r="L4" s="104" t="str">
        <f>T10</f>
        <v/>
      </c>
      <c r="M4" s="115" t="str">
        <f>U10</f>
        <v/>
      </c>
      <c r="N4" s="108" t="str">
        <f>IF(AND(T10="",U13="",U18=""),"",SUM(F4,J4,L4))</f>
        <v/>
      </c>
      <c r="O4" s="109" t="str">
        <f>IF(AND(T10="",U13="",U18=""),"",SUM(G4,K4,M4))</f>
        <v/>
      </c>
      <c r="P4" s="110" t="str">
        <f>IF(AND(T10="",U13="",U18=""),"",AG4)</f>
        <v/>
      </c>
      <c r="Q4" s="111" t="str">
        <f>IF(AND(T10="",U13="",U18=""),"",AP4)</f>
        <v/>
      </c>
      <c r="R4" s="399" t="str">
        <f>IF(ISERROR(IF(AND(T10="",U13="",U18=""),"",SUM(AB4:AD4)+(N4-O4)/1000)+(AK4/10000)+(AG4/100000)),"",IF(AND(T10="",U13="",U18=""),"",SUM(AB4:AD4)+(N4-O4)/1000)+(AK4/10000)+(AG4/100000))</f>
        <v/>
      </c>
      <c r="S4" s="399"/>
      <c r="T4" s="112" t="str">
        <f>IF(ISERROR(IF(C4="","",RANK(R4,$R$3:$S$6,0))),"",IF(C4="","",RANK(R4,$R$3:$S$6,0)))</f>
        <v/>
      </c>
      <c r="U4" s="9"/>
      <c r="V4" s="9"/>
      <c r="W4" s="7">
        <v>3</v>
      </c>
      <c r="X4" s="400" t="str">
        <f t="shared" si="0"/>
        <v/>
      </c>
      <c r="Y4" s="401"/>
      <c r="Z4" s="402"/>
      <c r="AB4" s="10" t="str">
        <f>IF(F4="","",IF(F4&gt;G4,2,1))</f>
        <v/>
      </c>
      <c r="AC4" s="10" t="str">
        <f>IF(J4="","",IF(J4&gt;K4,2,1))</f>
        <v/>
      </c>
      <c r="AD4" s="10" t="str">
        <f>IF(L4="","",IF(L4&gt;M4,2,1))</f>
        <v/>
      </c>
      <c r="AE4" s="182"/>
      <c r="AG4" s="11">
        <f t="shared" ref="AG4:AG6" si="1">SUM(AH4:AJ4)</f>
        <v>0</v>
      </c>
      <c r="AH4" s="10">
        <f>F10+H10+J10+L10+N10+P10+R10</f>
        <v>0</v>
      </c>
      <c r="AI4" s="10">
        <f>G13+I13+K13+M13+O13+Q13+S13</f>
        <v>0</v>
      </c>
      <c r="AJ4" s="10">
        <f>G18+I18+K18+M18+O18+Q18+S18</f>
        <v>0</v>
      </c>
      <c r="AK4" s="394">
        <f t="shared" ref="AK4:AK6" si="2">SUM(AH4:AJ4)-SUM(AM4:AO4)</f>
        <v>0</v>
      </c>
      <c r="AL4" s="395"/>
      <c r="AM4" s="10">
        <f>AH6</f>
        <v>0</v>
      </c>
      <c r="AN4" s="10">
        <f>AI3</f>
        <v>0</v>
      </c>
      <c r="AO4" s="10">
        <f>AJ5</f>
        <v>0</v>
      </c>
      <c r="AP4" s="9">
        <f t="shared" ref="AP4:AP6" si="3">SUM(AM4:AO4)</f>
        <v>0</v>
      </c>
    </row>
    <row r="5" spans="2:47" ht="24" customHeight="1">
      <c r="B5" s="101">
        <v>3</v>
      </c>
      <c r="C5" s="396" t="str">
        <f>IF(GROUPS!H11="","",GROUPS!H11)</f>
        <v/>
      </c>
      <c r="D5" s="397"/>
      <c r="E5" s="398"/>
      <c r="F5" s="113" t="str">
        <f>U9</f>
        <v/>
      </c>
      <c r="G5" s="106" t="str">
        <f>T9</f>
        <v/>
      </c>
      <c r="H5" s="104" t="str">
        <f>T18</f>
        <v/>
      </c>
      <c r="I5" s="106" t="str">
        <f>U18</f>
        <v/>
      </c>
      <c r="J5" s="114"/>
      <c r="K5" s="103"/>
      <c r="L5" s="104" t="str">
        <f>T14</f>
        <v/>
      </c>
      <c r="M5" s="115" t="str">
        <f>U14</f>
        <v/>
      </c>
      <c r="N5" s="108" t="str">
        <f>IF(AND(U9="",T14="",T18=""),"",SUM(F5,H5,L5))</f>
        <v/>
      </c>
      <c r="O5" s="109" t="str">
        <f>IF(AND(U9="",T14="",T18=""),"",SUM(G5,I5,M5))</f>
        <v/>
      </c>
      <c r="P5" s="110" t="str">
        <f>IF(AND(U9="",T14="",T18=""),"",AG5)</f>
        <v/>
      </c>
      <c r="Q5" s="111" t="str">
        <f>IF(AND(U9="",T14="",T18=""),"",AP5)</f>
        <v/>
      </c>
      <c r="R5" s="399" t="str">
        <f>IF(ISERROR(IF(AND(U9="",T14="",T18=""),"",SUM(AB5:AD5)+(N5-O5)/1000)+(AK5/10000)+(AG5/100000)),"",IF(AND(U9="",T14="",T18=""),"",SUM(AB5:AD5)+(N5-O5)/1000)+(AK5/10000)+(AG5/100000))</f>
        <v/>
      </c>
      <c r="S5" s="399"/>
      <c r="T5" s="112" t="str">
        <f>IF(ISERROR(IF(C5="","",RANK(R5,$R$3:$S$6,0))),"",IF(C5="","",RANK(R5,$R$3:$S$6,0)))</f>
        <v/>
      </c>
      <c r="U5" s="9"/>
      <c r="V5" s="9"/>
      <c r="W5" s="7">
        <v>4</v>
      </c>
      <c r="X5" s="400" t="str">
        <f t="shared" si="0"/>
        <v/>
      </c>
      <c r="Y5" s="401"/>
      <c r="Z5" s="402"/>
      <c r="AB5" s="10" t="str">
        <f t="shared" ref="AB5:AB6" si="4">IF(F5="","",IF(F5&gt;G5,2,1))</f>
        <v/>
      </c>
      <c r="AC5" s="10" t="str">
        <f>IF(H5="","",IF(H5&gt;I5,2,1))</f>
        <v/>
      </c>
      <c r="AD5" s="10" t="str">
        <f>IF(L5="","",IF(L5&gt;M5,2,1))</f>
        <v/>
      </c>
      <c r="AE5" s="182"/>
      <c r="AG5" s="11">
        <f t="shared" si="1"/>
        <v>0</v>
      </c>
      <c r="AH5" s="10">
        <f>G9+I9+K9+M9+O9+Q9+S9</f>
        <v>0</v>
      </c>
      <c r="AI5" s="10">
        <f>F14+H14+J14+L14+N14+P14+R14</f>
        <v>0</v>
      </c>
      <c r="AJ5" s="10">
        <f>F18+H18+J18+L18+N18+P18+R18</f>
        <v>0</v>
      </c>
      <c r="AK5" s="394">
        <f t="shared" si="2"/>
        <v>0</v>
      </c>
      <c r="AL5" s="395"/>
      <c r="AM5" s="10">
        <f>AH3</f>
        <v>0</v>
      </c>
      <c r="AN5" s="10">
        <f>AI6</f>
        <v>0</v>
      </c>
      <c r="AO5" s="10">
        <f>AJ4</f>
        <v>0</v>
      </c>
      <c r="AP5" s="9">
        <f t="shared" si="3"/>
        <v>0</v>
      </c>
    </row>
    <row r="6" spans="2:47" ht="24" customHeight="1" thickBot="1">
      <c r="B6" s="116">
        <v>4</v>
      </c>
      <c r="C6" s="390" t="str">
        <f>IF(GROUPS!H12="","",GROUPS!H12)</f>
        <v/>
      </c>
      <c r="D6" s="391"/>
      <c r="E6" s="392"/>
      <c r="F6" s="117" t="str">
        <f>U17</f>
        <v/>
      </c>
      <c r="G6" s="118" t="str">
        <f>T17</f>
        <v/>
      </c>
      <c r="H6" s="119" t="str">
        <f>U10</f>
        <v/>
      </c>
      <c r="I6" s="118" t="str">
        <f>T10</f>
        <v/>
      </c>
      <c r="J6" s="119" t="str">
        <f>U14</f>
        <v/>
      </c>
      <c r="K6" s="118" t="str">
        <f>T14</f>
        <v/>
      </c>
      <c r="L6" s="120"/>
      <c r="M6" s="121"/>
      <c r="N6" s="122" t="str">
        <f>IF(AND(U10="",U14="",U17=""),"",SUM(F6,H6,J6))</f>
        <v/>
      </c>
      <c r="O6" s="123" t="str">
        <f>IF(AND(U10="",U14="",U17=""),"",SUM(G6,I6,K6))</f>
        <v/>
      </c>
      <c r="P6" s="124" t="str">
        <f>IF(AND(U10="",U14="",U17=""),"",AG6)</f>
        <v/>
      </c>
      <c r="Q6" s="125" t="str">
        <f>IF(AND(U10="",U14="",U17=""),"",AP6)</f>
        <v/>
      </c>
      <c r="R6" s="393" t="str">
        <f>IF(ISERROR(IF(AND(U10="",U14="",U17=""),"",SUM(AB6:AD6)+(N6-O6)/1000)+(AK6/10000)+(AG6/100000)),"",IF(AND(U10="",U14="",U17=""),"",SUM(AB6:AD6)+(N6-O6)/1000)+(AK6/10000)+(AG6/100000))</f>
        <v/>
      </c>
      <c r="S6" s="393"/>
      <c r="T6" s="126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182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394">
        <f t="shared" si="2"/>
        <v>0</v>
      </c>
      <c r="AL6" s="395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27">
        <f>SUM(P3:P6)</f>
        <v>0</v>
      </c>
      <c r="Q7" s="127">
        <f>SUM(Q3:Q6)</f>
        <v>0</v>
      </c>
    </row>
    <row r="8" spans="2:47" ht="18.600000000000001" thickBot="1">
      <c r="B8" s="380" t="s">
        <v>7</v>
      </c>
      <c r="C8" s="385"/>
      <c r="D8" s="385"/>
      <c r="E8" s="381"/>
      <c r="F8" s="386" t="s">
        <v>8</v>
      </c>
      <c r="G8" s="387"/>
      <c r="H8" s="383" t="s">
        <v>9</v>
      </c>
      <c r="I8" s="387"/>
      <c r="J8" s="383" t="s">
        <v>10</v>
      </c>
      <c r="K8" s="387"/>
      <c r="L8" s="383" t="s">
        <v>11</v>
      </c>
      <c r="M8" s="387"/>
      <c r="N8" s="383" t="s">
        <v>12</v>
      </c>
      <c r="O8" s="387"/>
      <c r="P8" s="383" t="s">
        <v>13</v>
      </c>
      <c r="Q8" s="387"/>
      <c r="R8" s="383" t="s">
        <v>14</v>
      </c>
      <c r="S8" s="384"/>
      <c r="T8" s="380" t="s">
        <v>15</v>
      </c>
      <c r="U8" s="381"/>
      <c r="AB8" s="388">
        <v>1</v>
      </c>
      <c r="AC8" s="389"/>
      <c r="AD8" s="388">
        <v>2</v>
      </c>
      <c r="AE8" s="389"/>
      <c r="AF8" s="388">
        <v>3</v>
      </c>
      <c r="AG8" s="389"/>
      <c r="AH8" s="388">
        <v>4</v>
      </c>
      <c r="AI8" s="389"/>
      <c r="AJ8" s="388">
        <v>5</v>
      </c>
      <c r="AK8" s="389"/>
      <c r="AL8" s="388">
        <v>6</v>
      </c>
      <c r="AM8" s="389"/>
      <c r="AN8" s="388">
        <v>7</v>
      </c>
      <c r="AO8" s="389"/>
    </row>
    <row r="9" spans="2:47">
      <c r="B9" s="128">
        <v>1</v>
      </c>
      <c r="C9" s="129" t="str">
        <f>IF(C3="","",VLOOKUP(B9,$B$3:$E$6,2,FALSE))</f>
        <v/>
      </c>
      <c r="D9" s="130">
        <v>3</v>
      </c>
      <c r="E9" s="131" t="str">
        <f>IF(C5="","",VLOOKUP(D9,$B$3:$E$6,2,FALSE))</f>
        <v/>
      </c>
      <c r="F9" s="132"/>
      <c r="G9" s="133"/>
      <c r="H9" s="134"/>
      <c r="I9" s="133"/>
      <c r="J9" s="132"/>
      <c r="K9" s="135"/>
      <c r="L9" s="134"/>
      <c r="M9" s="133"/>
      <c r="N9" s="132"/>
      <c r="O9" s="135"/>
      <c r="P9" s="134"/>
      <c r="Q9" s="133"/>
      <c r="R9" s="132"/>
      <c r="S9" s="135"/>
      <c r="T9" s="136" t="str">
        <f>IF(F9="","",SUM(SUMPRODUCT(--(F9&gt;G9)),SUMPRODUCT(--(H9&gt;I9)),SUMPRODUCT(--(J9&gt;K9)),SUMPRODUCT(--(L9&gt;M9)),SUMPRODUCT(--(N9&gt;O9)),SUMPRODUCT(--(P9&gt;Q9)),SUMPRODUCT(--(R9&gt;S9))))</f>
        <v/>
      </c>
      <c r="U9" s="137" t="str">
        <f>IF(F9="","",SUM(SUMPRODUCT(--(F9&lt;G9)),SUMPRODUCT(--(H9&lt;I9)),SUMPRODUCT(--(J9&lt;K9)),SUMPRODUCT(--(L9&lt;M9)),SUMPRODUCT(--(N9&lt;O9)),SUMPRODUCT(--(P9&lt;Q9)),SUMPRODUCT(--(R9&lt;S9))))</f>
        <v/>
      </c>
      <c r="AB9" s="10" t="str">
        <f>IF(F9="","",IF(F9&gt;G9,1,0))</f>
        <v/>
      </c>
      <c r="AC9" s="10" t="str">
        <f>IF(G9="","",IF(G9&gt;F9,1,0))</f>
        <v/>
      </c>
      <c r="AD9" s="10" t="str">
        <f>IF(H9="","",IF(H9&gt;I9,1,0))</f>
        <v/>
      </c>
      <c r="AE9" s="10" t="str">
        <f>IF(I9="","",IF(I9&gt;H9,1,0))</f>
        <v/>
      </c>
      <c r="AF9" s="10" t="str">
        <f>IF(J9="","",IF(J9&gt;K9,1,0))</f>
        <v/>
      </c>
      <c r="AG9" s="10" t="str">
        <f>IF(K9="","",IF(K9&gt;J9,1,0))</f>
        <v/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38">
        <v>2</v>
      </c>
      <c r="C10" s="139" t="str">
        <f>IF(C4="","",VLOOKUP(B10,$B$3:$E$6,2,FALSE))</f>
        <v/>
      </c>
      <c r="D10" s="140">
        <v>4</v>
      </c>
      <c r="E10" s="141" t="str">
        <f>IF(C6="","",VLOOKUP(D10,$B$3:$E$6,2,FALSE))</f>
        <v/>
      </c>
      <c r="F10" s="142"/>
      <c r="G10" s="143"/>
      <c r="H10" s="144"/>
      <c r="I10" s="143"/>
      <c r="J10" s="142"/>
      <c r="K10" s="145"/>
      <c r="L10" s="144"/>
      <c r="M10" s="143"/>
      <c r="N10" s="142"/>
      <c r="O10" s="145"/>
      <c r="P10" s="144"/>
      <c r="Q10" s="143"/>
      <c r="R10" s="142"/>
      <c r="S10" s="145"/>
      <c r="T10" s="146" t="str">
        <f>IF(F10="","",SUM(SUMPRODUCT(--(F10&gt;G10)),SUMPRODUCT(--(H10&gt;I10)),SUMPRODUCT(--(J10&gt;K10)),SUMPRODUCT(--(L10&gt;M10)),SUMPRODUCT(--(N10&gt;O10)),SUMPRODUCT(--(P10&gt;Q10)),SUMPRODUCT(--(R10&gt;S10))))</f>
        <v/>
      </c>
      <c r="U10" s="147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380" t="s">
        <v>16</v>
      </c>
      <c r="C12" s="385"/>
      <c r="D12" s="385"/>
      <c r="E12" s="381"/>
      <c r="F12" s="386" t="s">
        <v>8</v>
      </c>
      <c r="G12" s="387"/>
      <c r="H12" s="383" t="s">
        <v>9</v>
      </c>
      <c r="I12" s="387"/>
      <c r="J12" s="383" t="s">
        <v>10</v>
      </c>
      <c r="K12" s="387"/>
      <c r="L12" s="383" t="s">
        <v>11</v>
      </c>
      <c r="M12" s="387"/>
      <c r="N12" s="383" t="s">
        <v>12</v>
      </c>
      <c r="O12" s="387"/>
      <c r="P12" s="383" t="s">
        <v>13</v>
      </c>
      <c r="Q12" s="387"/>
      <c r="R12" s="383" t="s">
        <v>14</v>
      </c>
      <c r="S12" s="384"/>
      <c r="T12" s="380" t="s">
        <v>15</v>
      </c>
      <c r="U12" s="381"/>
      <c r="AU12" s="150"/>
    </row>
    <row r="13" spans="2:47">
      <c r="B13" s="128">
        <v>1</v>
      </c>
      <c r="C13" s="148" t="str">
        <f>IF(C3="","",VLOOKUP(B13,$B$3:$E$6,2,FALSE))</f>
        <v/>
      </c>
      <c r="D13" s="130">
        <v>2</v>
      </c>
      <c r="E13" s="131" t="str">
        <f>IF(C4="","",VLOOKUP(D13,$B$3:$E$6,2,FALSE))</f>
        <v/>
      </c>
      <c r="F13" s="132"/>
      <c r="G13" s="133"/>
      <c r="H13" s="134"/>
      <c r="I13" s="133"/>
      <c r="J13" s="132"/>
      <c r="K13" s="135"/>
      <c r="L13" s="134"/>
      <c r="M13" s="133"/>
      <c r="N13" s="132"/>
      <c r="O13" s="135"/>
      <c r="P13" s="134"/>
      <c r="Q13" s="133"/>
      <c r="R13" s="132"/>
      <c r="S13" s="135"/>
      <c r="T13" s="136" t="str">
        <f>IF(F13="","",SUM(SUMPRODUCT(--(F13&gt;G13)),SUMPRODUCT(--(H13&gt;I13)),SUMPRODUCT(--(J13&gt;K13)),SUMPRODUCT(--(L13&gt;M13)),SUMPRODUCT(--(N13&gt;O13)),SUMPRODUCT(--(P13&gt;Q13)),SUMPRODUCT(--(R13&gt;S13))))</f>
        <v/>
      </c>
      <c r="U13" s="137" t="str">
        <f>IF(F13="","",SUM(SUMPRODUCT(--(F13&lt;G13)),SUMPRODUCT(--(H13&lt;I13)),SUMPRODUCT(--(J13&lt;K13)),SUMPRODUCT(--(L13&lt;M13)),SUMPRODUCT(--(N13&lt;O13)),SUMPRODUCT(--(P13&lt;Q13)),SUMPRODUCT(--(R13&lt;S13))))</f>
        <v/>
      </c>
      <c r="AB13" s="10" t="str">
        <f>IF(F13="","",IF(F13&gt;G13,1,0))</f>
        <v/>
      </c>
      <c r="AC13" s="10" t="str">
        <f>IF(G13="","",IF(G13&gt;F13,1,0))</f>
        <v/>
      </c>
      <c r="AD13" s="10" t="str">
        <f>IF(H13="","",IF(H13&gt;I13,1,0))</f>
        <v/>
      </c>
      <c r="AE13" s="10" t="str">
        <f>IF(I13="","",IF(I13&gt;H13,1,0))</f>
        <v/>
      </c>
      <c r="AF13" s="10" t="str">
        <f>IF(J13="","",IF(J13&gt;K13,1,0))</f>
        <v/>
      </c>
      <c r="AG13" s="10" t="str">
        <f>IF(K13="","",IF(K13&gt;J13,1,0))</f>
        <v/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38">
        <v>3</v>
      </c>
      <c r="C14" s="149" t="str">
        <f>IF(C3="","",VLOOKUP(B14,$B$3:$E$6,2,FALSE))</f>
        <v/>
      </c>
      <c r="D14" s="140">
        <v>4</v>
      </c>
      <c r="E14" s="141" t="str">
        <f>IF(C6="","",VLOOKUP(D14,$B$3:$E$6,2,FALSE))</f>
        <v/>
      </c>
      <c r="F14" s="142"/>
      <c r="G14" s="143"/>
      <c r="H14" s="144"/>
      <c r="I14" s="143"/>
      <c r="J14" s="142"/>
      <c r="K14" s="145"/>
      <c r="L14" s="144"/>
      <c r="M14" s="143"/>
      <c r="N14" s="142"/>
      <c r="O14" s="145"/>
      <c r="P14" s="144"/>
      <c r="Q14" s="143"/>
      <c r="R14" s="142"/>
      <c r="S14" s="145"/>
      <c r="T14" s="146" t="str">
        <f>IF(F14="","",SUM(SUMPRODUCT(--(F14&gt;G14)),SUMPRODUCT(--(H14&gt;I14)),SUMPRODUCT(--(J14&gt;K14)),SUMPRODUCT(--(L14&gt;M14)),SUMPRODUCT(--(N14&gt;O14)),SUMPRODUCT(--(P14&gt;Q14)),SUMPRODUCT(--(R14&gt;S14))))</f>
        <v/>
      </c>
      <c r="U14" s="147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380" t="s">
        <v>17</v>
      </c>
      <c r="C16" s="385"/>
      <c r="D16" s="385"/>
      <c r="E16" s="381"/>
      <c r="F16" s="386" t="s">
        <v>8</v>
      </c>
      <c r="G16" s="387"/>
      <c r="H16" s="383" t="s">
        <v>9</v>
      </c>
      <c r="I16" s="387"/>
      <c r="J16" s="383" t="s">
        <v>10</v>
      </c>
      <c r="K16" s="387"/>
      <c r="L16" s="383" t="s">
        <v>11</v>
      </c>
      <c r="M16" s="387"/>
      <c r="N16" s="383" t="s">
        <v>12</v>
      </c>
      <c r="O16" s="387"/>
      <c r="P16" s="383" t="s">
        <v>13</v>
      </c>
      <c r="Q16" s="387"/>
      <c r="R16" s="383" t="s">
        <v>14</v>
      </c>
      <c r="S16" s="384"/>
      <c r="T16" s="380" t="s">
        <v>15</v>
      </c>
      <c r="U16" s="381"/>
    </row>
    <row r="17" spans="2:41">
      <c r="B17" s="128">
        <v>1</v>
      </c>
      <c r="C17" s="129" t="str">
        <f>IF(C3="","",VLOOKUP(B17,$B$3:$E$6,2,FALSE))</f>
        <v/>
      </c>
      <c r="D17" s="130">
        <v>4</v>
      </c>
      <c r="E17" s="131" t="str">
        <f>IF(C6="","",VLOOKUP(D17,$B$3:$E$6,2,FALSE))</f>
        <v/>
      </c>
      <c r="F17" s="132"/>
      <c r="G17" s="133"/>
      <c r="H17" s="134"/>
      <c r="I17" s="133"/>
      <c r="J17" s="132"/>
      <c r="K17" s="135"/>
      <c r="L17" s="134"/>
      <c r="M17" s="133"/>
      <c r="N17" s="132"/>
      <c r="O17" s="135"/>
      <c r="P17" s="134"/>
      <c r="Q17" s="133"/>
      <c r="R17" s="132"/>
      <c r="S17" s="135"/>
      <c r="T17" s="136" t="str">
        <f>IF(F17="","",SUM(SUMPRODUCT(--(F17&gt;G17)),SUMPRODUCT(--(H17&gt;I17)),SUMPRODUCT(--(J17&gt;K17)),SUMPRODUCT(--(L17&gt;M17)),SUMPRODUCT(--(N17&gt;O17)),SUMPRODUCT(--(P17&gt;Q17)),SUMPRODUCT(--(R17&gt;S17))))</f>
        <v/>
      </c>
      <c r="U17" s="137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38">
        <v>3</v>
      </c>
      <c r="C18" s="139" t="str">
        <f>IF(C5="","",VLOOKUP(B18,$B$3:$E$6,2,FALSE))</f>
        <v/>
      </c>
      <c r="D18" s="140">
        <v>2</v>
      </c>
      <c r="E18" s="141" t="str">
        <f>IF(C4="","",VLOOKUP(D18,$B$3:$E$6,2,FALSE))</f>
        <v/>
      </c>
      <c r="F18" s="142"/>
      <c r="G18" s="143"/>
      <c r="H18" s="144"/>
      <c r="I18" s="143"/>
      <c r="J18" s="142"/>
      <c r="K18" s="145"/>
      <c r="L18" s="144"/>
      <c r="M18" s="143"/>
      <c r="N18" s="142"/>
      <c r="O18" s="145"/>
      <c r="P18" s="144"/>
      <c r="Q18" s="143"/>
      <c r="R18" s="142"/>
      <c r="S18" s="145"/>
      <c r="T18" s="146" t="str">
        <f>IF(F18="","",SUM(SUMPRODUCT(--(F18&gt;G18)),SUMPRODUCT(--(H18&gt;I18)),SUMPRODUCT(--(J18&gt;K18)),SUMPRODUCT(--(L18&gt;M18)),SUMPRODUCT(--(N18&gt;O18)),SUMPRODUCT(--(P18&gt;Q18)),SUMPRODUCT(--(R18&gt;S18))))</f>
        <v/>
      </c>
      <c r="U18" s="147" t="str">
        <f>IF(F18="","",SUM(SUMPRODUCT(--(F18&lt;G18)),SUMPRODUCT(--(H18&lt;I18)),SUMPRODUCT(--(J18&lt;K18)),SUMPRODUCT(--(L18&lt;M18)),SUMPRODUCT(--(N18&lt;O18)),SUMPRODUCT(--(P18&lt;Q18)),SUMPRODUCT(--(R18&lt;S18))))</f>
        <v/>
      </c>
      <c r="AB18" s="10" t="str">
        <f>IF(F18="","",IF(F18&gt;G18,1,0))</f>
        <v/>
      </c>
      <c r="AC18" s="10" t="str">
        <f>IF(G18="","",IF(G18&gt;F18,1,0))</f>
        <v/>
      </c>
      <c r="AD18" s="10" t="str">
        <f>IF(H18="","",IF(H18&gt;I18,1,0))</f>
        <v/>
      </c>
      <c r="AE18" s="10" t="str">
        <f>IF(I18="","",IF(I18&gt;H18,1,0))</f>
        <v/>
      </c>
      <c r="AF18" s="10" t="str">
        <f>IF(J18="","",IF(J18&gt;K18,1,0))</f>
        <v/>
      </c>
      <c r="AG18" s="10" t="str">
        <f>IF(K18="","",IF(K18&gt;J18,1,0))</f>
        <v/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382"/>
      <c r="C21" s="382"/>
      <c r="D21" s="382"/>
      <c r="E21" s="382"/>
      <c r="F21" s="382"/>
      <c r="G21" s="382"/>
      <c r="H21" s="382"/>
      <c r="I21" s="382"/>
      <c r="J21" s="382"/>
      <c r="K21" s="382"/>
      <c r="L21" s="382"/>
      <c r="M21" s="382"/>
      <c r="N21" s="382"/>
      <c r="O21" s="382"/>
      <c r="P21" s="382"/>
      <c r="Q21" s="382"/>
      <c r="R21" s="382"/>
      <c r="S21" s="382"/>
      <c r="T21" s="382"/>
      <c r="U21" s="382"/>
    </row>
  </sheetData>
  <mergeCells count="63">
    <mergeCell ref="B21:U21"/>
    <mergeCell ref="N16:O16"/>
    <mergeCell ref="P16:Q16"/>
    <mergeCell ref="N12:O12"/>
    <mergeCell ref="B12:E12"/>
    <mergeCell ref="F12:G12"/>
    <mergeCell ref="H12:I12"/>
    <mergeCell ref="J12:K12"/>
    <mergeCell ref="B16:E16"/>
    <mergeCell ref="F16:G16"/>
    <mergeCell ref="H16:I16"/>
    <mergeCell ref="J16:K16"/>
    <mergeCell ref="L16:M16"/>
    <mergeCell ref="L12:M12"/>
    <mergeCell ref="R16:S16"/>
    <mergeCell ref="T8:U8"/>
    <mergeCell ref="AB8:AC8"/>
    <mergeCell ref="T16:U16"/>
    <mergeCell ref="P12:Q12"/>
    <mergeCell ref="R12:S12"/>
    <mergeCell ref="T12:U12"/>
    <mergeCell ref="N8:O8"/>
    <mergeCell ref="C5:E5"/>
    <mergeCell ref="R5:S5"/>
    <mergeCell ref="C6:E6"/>
    <mergeCell ref="R6:S6"/>
    <mergeCell ref="B8:E8"/>
    <mergeCell ref="F8:G8"/>
    <mergeCell ref="H8:I8"/>
    <mergeCell ref="J8:K8"/>
    <mergeCell ref="L8:M8"/>
    <mergeCell ref="P8:Q8"/>
    <mergeCell ref="R8:S8"/>
    <mergeCell ref="C4:E4"/>
    <mergeCell ref="R4:S4"/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  <mergeCell ref="C3:E3"/>
    <mergeCell ref="R3:S3"/>
    <mergeCell ref="X5:Z5"/>
    <mergeCell ref="AK5:AL5"/>
    <mergeCell ref="AK6:AL6"/>
    <mergeCell ref="AN8:AO8"/>
    <mergeCell ref="AB2:AE2"/>
    <mergeCell ref="AK2:AL2"/>
    <mergeCell ref="X3:Z3"/>
    <mergeCell ref="AK3:AL3"/>
    <mergeCell ref="X4:Z4"/>
    <mergeCell ref="AK4:AL4"/>
    <mergeCell ref="X2:Z2"/>
    <mergeCell ref="AF8:AG8"/>
    <mergeCell ref="AH8:AI8"/>
    <mergeCell ref="AJ8:AK8"/>
    <mergeCell ref="AL8:AM8"/>
    <mergeCell ref="AD8:AE8"/>
  </mergeCells>
  <pageMargins left="0.16" right="0.2" top="0.75" bottom="0.75" header="0.3" footer="0.3"/>
  <pageSetup paperSize="9" orientation="landscape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>
    <tabColor rgb="FFFF0000"/>
  </sheetPr>
  <dimension ref="B1:AU21"/>
  <sheetViews>
    <sheetView zoomScaleNormal="100" workbookViewId="0">
      <selection activeCell="X13" sqref="X13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hidden="1" customWidth="1"/>
    <col min="28" max="41" width="4.109375" style="11" hidden="1" customWidth="1"/>
    <col min="42" max="42" width="4.109375" style="9" hidden="1" customWidth="1"/>
    <col min="43" max="16384" width="9.109375" style="9"/>
  </cols>
  <sheetData>
    <row r="1" spans="2:47" s="6" customFormat="1" ht="21.6" thickBot="1">
      <c r="B1" s="430" t="s">
        <v>0</v>
      </c>
      <c r="C1" s="430"/>
      <c r="D1" s="430"/>
      <c r="E1" s="4" t="s">
        <v>96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09" t="s">
        <v>1</v>
      </c>
      <c r="R1" s="409"/>
      <c r="S1" s="409"/>
      <c r="T1" s="409"/>
      <c r="U1" s="409"/>
      <c r="V1" s="5"/>
      <c r="W1" s="5"/>
      <c r="X1" s="5"/>
      <c r="Y1" s="5"/>
      <c r="Z1" s="5"/>
      <c r="AI1" s="6" t="s">
        <v>124</v>
      </c>
      <c r="AN1" s="6" t="s">
        <v>124</v>
      </c>
    </row>
    <row r="2" spans="2:47" s="6" customFormat="1" ht="24" customHeight="1">
      <c r="B2" s="99" t="s">
        <v>2</v>
      </c>
      <c r="C2" s="431" t="s">
        <v>3</v>
      </c>
      <c r="D2" s="431"/>
      <c r="E2" s="432"/>
      <c r="F2" s="416">
        <v>1</v>
      </c>
      <c r="G2" s="414"/>
      <c r="H2" s="415">
        <v>2</v>
      </c>
      <c r="I2" s="414"/>
      <c r="J2" s="415">
        <v>3</v>
      </c>
      <c r="K2" s="414"/>
      <c r="L2" s="415">
        <v>4</v>
      </c>
      <c r="M2" s="416"/>
      <c r="N2" s="417" t="s">
        <v>4</v>
      </c>
      <c r="O2" s="418"/>
      <c r="P2" s="419" t="s">
        <v>84</v>
      </c>
      <c r="Q2" s="420"/>
      <c r="R2" s="421" t="s">
        <v>5</v>
      </c>
      <c r="S2" s="421"/>
      <c r="T2" s="100" t="s">
        <v>6</v>
      </c>
      <c r="W2" s="7">
        <v>1</v>
      </c>
      <c r="X2" s="403" t="str">
        <f>IF(ISERROR(INDEX($C$3:$C$6,MATCH(W2,$T$3:$T$6,0))),"",(INDEX($C$3:$C$6,MATCH(W2,$T$3:$T$6,0))))</f>
        <v/>
      </c>
      <c r="Y2" s="404"/>
      <c r="Z2" s="405"/>
      <c r="AB2" s="406" t="s">
        <v>85</v>
      </c>
      <c r="AC2" s="406"/>
      <c r="AD2" s="406"/>
      <c r="AE2" s="406"/>
      <c r="AG2" s="6" t="s">
        <v>86</v>
      </c>
      <c r="AK2" s="407" t="s">
        <v>87</v>
      </c>
      <c r="AL2" s="407"/>
      <c r="AP2" s="6" t="s">
        <v>88</v>
      </c>
    </row>
    <row r="3" spans="2:47" ht="24" customHeight="1">
      <c r="B3" s="200">
        <v>1</v>
      </c>
      <c r="C3" s="428" t="str">
        <f>IF(GROUPS!J9="","",GROUPS!J9)</f>
        <v/>
      </c>
      <c r="D3" s="428"/>
      <c r="E3" s="429"/>
      <c r="F3" s="197"/>
      <c r="G3" s="103"/>
      <c r="H3" s="104" t="str">
        <f>T13</f>
        <v/>
      </c>
      <c r="I3" s="105" t="str">
        <f>U13</f>
        <v/>
      </c>
      <c r="J3" s="104" t="str">
        <f>T9</f>
        <v/>
      </c>
      <c r="K3" s="106" t="str">
        <f>U9</f>
        <v/>
      </c>
      <c r="L3" s="104" t="str">
        <f>T17</f>
        <v/>
      </c>
      <c r="M3" s="107" t="str">
        <f>U17</f>
        <v/>
      </c>
      <c r="N3" s="108" t="str">
        <f>IF(AND(T9="",T13="",T17=""),"",SUM(H3,J3,L3))</f>
        <v/>
      </c>
      <c r="O3" s="109" t="str">
        <f>IF(AND(T9="",T13="",T17=""),"",SUM(I3,K3,M3))</f>
        <v/>
      </c>
      <c r="P3" s="110" t="str">
        <f>IF(AND(T9="",T13="",T17=""),"",AG3)</f>
        <v/>
      </c>
      <c r="Q3" s="111" t="str">
        <f>IF(AND(T9="",T13="",T17=""),"",AP3)</f>
        <v/>
      </c>
      <c r="R3" s="399" t="str">
        <f>IF(ISERROR(IF(AND(T9="",T13="",T17=""),"",SUM(AB3:AD3)+(N3-O3)/1000)+(AK3/10000)),"",IF(AND(T9="",T13="",T17=""),"",SUM(AB3:AD3)+(N3-O3)/1000)+(AK3/10000)+(AG3/100000))</f>
        <v/>
      </c>
      <c r="S3" s="399"/>
      <c r="T3" s="112" t="str">
        <f>IF(ISERROR(IF(C3="","",RANK(R3,$R$3:$S$6,0))),"",IF(C3="","",RANK(R3,$R$3:$S$6,0)))</f>
        <v/>
      </c>
      <c r="U3" s="9"/>
      <c r="V3" s="9"/>
      <c r="W3" s="7">
        <v>2</v>
      </c>
      <c r="X3" s="403" t="str">
        <f t="shared" ref="X3:X5" si="0">IF(ISERROR(INDEX($C$3:$C$6,MATCH(W3,$T$3:$T$6,0))),"",(INDEX($C$3:$C$6,MATCH(W3,$T$3:$T$6,0))))</f>
        <v/>
      </c>
      <c r="Y3" s="404"/>
      <c r="Z3" s="405"/>
      <c r="AB3" s="10" t="str">
        <f>IF(H3="","",IF(H3&gt;I3,2,1))</f>
        <v/>
      </c>
      <c r="AC3" s="10" t="str">
        <f>IF(J3="","",IF(J3&gt;K3,2,1))</f>
        <v/>
      </c>
      <c r="AD3" s="10" t="str">
        <f>IF(L3="","",IF(L3&gt;M3,2,1))</f>
        <v/>
      </c>
      <c r="AE3" s="182"/>
      <c r="AG3" s="11">
        <f>SUM(AH3:AJ3)</f>
        <v>0</v>
      </c>
      <c r="AH3" s="10">
        <f>F9+H9+J9+L9+N9+P9+R9</f>
        <v>0</v>
      </c>
      <c r="AI3" s="10">
        <f>F13+H13+J13+L13+N13+P13+R13</f>
        <v>0</v>
      </c>
      <c r="AJ3" s="10">
        <f>F17+H17+J17+L17+N17+P17+R17</f>
        <v>0</v>
      </c>
      <c r="AK3" s="394">
        <f>SUM(AH3:AJ3)-SUM(AM3:AO3)</f>
        <v>0</v>
      </c>
      <c r="AL3" s="395"/>
      <c r="AM3" s="10">
        <f>AH5</f>
        <v>0</v>
      </c>
      <c r="AN3" s="10">
        <f>AI4</f>
        <v>0</v>
      </c>
      <c r="AO3" s="10">
        <f>AJ6</f>
        <v>0</v>
      </c>
      <c r="AP3" s="9">
        <f>SUM(AM3:AO3)</f>
        <v>0</v>
      </c>
    </row>
    <row r="4" spans="2:47" ht="24" customHeight="1">
      <c r="B4" s="200">
        <v>2</v>
      </c>
      <c r="C4" s="428" t="str">
        <f>IF(GROUPS!J10="","",GROUPS!J10)</f>
        <v/>
      </c>
      <c r="D4" s="428"/>
      <c r="E4" s="429"/>
      <c r="F4" s="198" t="str">
        <f>U13</f>
        <v/>
      </c>
      <c r="G4" s="106" t="str">
        <f>T13</f>
        <v/>
      </c>
      <c r="H4" s="114"/>
      <c r="I4" s="103"/>
      <c r="J4" s="104" t="str">
        <f>U18</f>
        <v/>
      </c>
      <c r="K4" s="106" t="str">
        <f>T18</f>
        <v/>
      </c>
      <c r="L4" s="104" t="str">
        <f>T10</f>
        <v/>
      </c>
      <c r="M4" s="115" t="str">
        <f>U10</f>
        <v/>
      </c>
      <c r="N4" s="108" t="str">
        <f>IF(AND(T10="",U13="",U18=""),"",SUM(F4,J4,L4))</f>
        <v/>
      </c>
      <c r="O4" s="109" t="str">
        <f>IF(AND(T10="",U13="",U18=""),"",SUM(G4,K4,M4))</f>
        <v/>
      </c>
      <c r="P4" s="110" t="str">
        <f>IF(AND(T10="",U13="",U18=""),"",AG4)</f>
        <v/>
      </c>
      <c r="Q4" s="111" t="str">
        <f>IF(AND(T10="",U13="",U18=""),"",AP4)</f>
        <v/>
      </c>
      <c r="R4" s="399" t="str">
        <f>IF(ISERROR(IF(AND(T10="",U13="",U18=""),"",SUM(AB4:AD4)+(N4-O4)/1000)+(AK4/10000)+(AG4/100000)),"",IF(AND(T10="",U13="",U18=""),"",SUM(AB4:AD4)+(N4-O4)/1000)+(AK4/10000)+(AG4/100000))</f>
        <v/>
      </c>
      <c r="S4" s="399"/>
      <c r="T4" s="112" t="str">
        <f>IF(ISERROR(IF(C4="","",RANK(R4,$R$3:$S$6,0))),"",IF(C4="","",RANK(R4,$R$3:$S$6,0)))</f>
        <v/>
      </c>
      <c r="U4" s="9"/>
      <c r="V4" s="9"/>
      <c r="W4" s="7">
        <v>3</v>
      </c>
      <c r="X4" s="400" t="str">
        <f t="shared" si="0"/>
        <v/>
      </c>
      <c r="Y4" s="401"/>
      <c r="Z4" s="402"/>
      <c r="AB4" s="10" t="str">
        <f>IF(F4="","",IF(F4&gt;G4,2,1))</f>
        <v/>
      </c>
      <c r="AC4" s="10" t="str">
        <f>IF(J4="","",IF(J4&gt;K4,2,1))</f>
        <v/>
      </c>
      <c r="AD4" s="10" t="str">
        <f>IF(L4="","",IF(L4&gt;M4,2,1))</f>
        <v/>
      </c>
      <c r="AE4" s="182"/>
      <c r="AG4" s="11">
        <f t="shared" ref="AG4:AG6" si="1">SUM(AH4:AJ4)</f>
        <v>0</v>
      </c>
      <c r="AH4" s="10">
        <f>F10+H10+J10+L10+N10+P10+R10</f>
        <v>0</v>
      </c>
      <c r="AI4" s="10">
        <f>G13+I13+K13+M13+O13+Q13+S13</f>
        <v>0</v>
      </c>
      <c r="AJ4" s="10">
        <f>G18+I18+K18+M18+O18+Q18+S18</f>
        <v>0</v>
      </c>
      <c r="AK4" s="394">
        <f t="shared" ref="AK4:AK6" si="2">SUM(AH4:AJ4)-SUM(AM4:AO4)</f>
        <v>0</v>
      </c>
      <c r="AL4" s="395"/>
      <c r="AM4" s="10">
        <f>AH6</f>
        <v>0</v>
      </c>
      <c r="AN4" s="10">
        <f>AI3</f>
        <v>0</v>
      </c>
      <c r="AO4" s="10">
        <f>AJ5</f>
        <v>0</v>
      </c>
      <c r="AP4" s="9">
        <f t="shared" ref="AP4:AP6" si="3">SUM(AM4:AO4)</f>
        <v>0</v>
      </c>
    </row>
    <row r="5" spans="2:47" ht="24" customHeight="1">
      <c r="B5" s="200">
        <v>3</v>
      </c>
      <c r="C5" s="428" t="str">
        <f>IF(GROUPS!J11="","",GROUPS!J11)</f>
        <v/>
      </c>
      <c r="D5" s="428"/>
      <c r="E5" s="429"/>
      <c r="F5" s="198" t="str">
        <f>U9</f>
        <v/>
      </c>
      <c r="G5" s="106" t="str">
        <f>T9</f>
        <v/>
      </c>
      <c r="H5" s="104" t="str">
        <f>T18</f>
        <v/>
      </c>
      <c r="I5" s="106" t="str">
        <f>U18</f>
        <v/>
      </c>
      <c r="J5" s="114"/>
      <c r="K5" s="103"/>
      <c r="L5" s="104" t="str">
        <f>T14</f>
        <v/>
      </c>
      <c r="M5" s="115" t="str">
        <f>U14</f>
        <v/>
      </c>
      <c r="N5" s="108" t="str">
        <f>IF(AND(U9="",T14="",T18=""),"",SUM(F5,H5,L5))</f>
        <v/>
      </c>
      <c r="O5" s="109" t="str">
        <f>IF(AND(U9="",T14="",T18=""),"",SUM(G5,I5,M5))</f>
        <v/>
      </c>
      <c r="P5" s="110" t="str">
        <f>IF(AND(U9="",T14="",T18=""),"",AG5)</f>
        <v/>
      </c>
      <c r="Q5" s="111" t="str">
        <f>IF(AND(U9="",T14="",T18=""),"",AP5)</f>
        <v/>
      </c>
      <c r="R5" s="399" t="str">
        <f>IF(ISERROR(IF(AND(U9="",T14="",T18=""),"",SUM(AB5:AD5)+(N5-O5)/1000)+(AK5/10000)+(AG5/100000)),"",IF(AND(U9="",T14="",T18=""),"",SUM(AB5:AD5)+(N5-O5)/1000)+(AK5/10000)+(AG5/100000))</f>
        <v/>
      </c>
      <c r="S5" s="399"/>
      <c r="T5" s="112" t="str">
        <f>IF(ISERROR(IF(C5="","",RANK(R5,$R$3:$S$6,0))),"",IF(C5="","",RANK(R5,$R$3:$S$6,0)))</f>
        <v/>
      </c>
      <c r="U5" s="9"/>
      <c r="V5" s="9"/>
      <c r="W5" s="7">
        <v>4</v>
      </c>
      <c r="X5" s="400" t="str">
        <f t="shared" si="0"/>
        <v/>
      </c>
      <c r="Y5" s="401"/>
      <c r="Z5" s="402"/>
      <c r="AB5" s="10" t="str">
        <f t="shared" ref="AB5:AB6" si="4">IF(F5="","",IF(F5&gt;G5,2,1))</f>
        <v/>
      </c>
      <c r="AC5" s="10" t="str">
        <f>IF(H5="","",IF(H5&gt;I5,2,1))</f>
        <v/>
      </c>
      <c r="AD5" s="10" t="str">
        <f>IF(L5="","",IF(L5&gt;M5,2,1))</f>
        <v/>
      </c>
      <c r="AE5" s="182"/>
      <c r="AG5" s="11">
        <f t="shared" si="1"/>
        <v>0</v>
      </c>
      <c r="AH5" s="10">
        <f>G9+I9+K9+M9+O9+Q9+S9</f>
        <v>0</v>
      </c>
      <c r="AI5" s="10">
        <f>F14+H14+J14+L14+N14+P14+R14</f>
        <v>0</v>
      </c>
      <c r="AJ5" s="10">
        <f>F18+H18+J18+L18+N18+P18+R18</f>
        <v>0</v>
      </c>
      <c r="AK5" s="394">
        <f t="shared" si="2"/>
        <v>0</v>
      </c>
      <c r="AL5" s="395"/>
      <c r="AM5" s="10">
        <f>AH3</f>
        <v>0</v>
      </c>
      <c r="AN5" s="10">
        <f>AI6</f>
        <v>0</v>
      </c>
      <c r="AO5" s="10">
        <f>AJ4</f>
        <v>0</v>
      </c>
      <c r="AP5" s="9">
        <f t="shared" si="3"/>
        <v>0</v>
      </c>
    </row>
    <row r="6" spans="2:47" ht="24" customHeight="1" thickBot="1">
      <c r="B6" s="201">
        <v>4</v>
      </c>
      <c r="C6" s="433" t="str">
        <f>IF(GROUPS!J12="","",GROUPS!J12)</f>
        <v/>
      </c>
      <c r="D6" s="433"/>
      <c r="E6" s="434"/>
      <c r="F6" s="199" t="str">
        <f>U17</f>
        <v/>
      </c>
      <c r="G6" s="118" t="str">
        <f>T17</f>
        <v/>
      </c>
      <c r="H6" s="119" t="str">
        <f>U10</f>
        <v/>
      </c>
      <c r="I6" s="118" t="str">
        <f>T10</f>
        <v/>
      </c>
      <c r="J6" s="119" t="str">
        <f>U14</f>
        <v/>
      </c>
      <c r="K6" s="118" t="str">
        <f>T14</f>
        <v/>
      </c>
      <c r="L6" s="120"/>
      <c r="M6" s="121"/>
      <c r="N6" s="122" t="str">
        <f>IF(AND(U10="",U14="",U17=""),"",SUM(F6,H6,J6))</f>
        <v/>
      </c>
      <c r="O6" s="123" t="str">
        <f>IF(AND(U10="",U14="",U17=""),"",SUM(G6,I6,K6))</f>
        <v/>
      </c>
      <c r="P6" s="124" t="str">
        <f>IF(AND(U10="",U14="",U17=""),"",AG6)</f>
        <v/>
      </c>
      <c r="Q6" s="125" t="str">
        <f>IF(AND(U10="",U14="",U17=""),"",AP6)</f>
        <v/>
      </c>
      <c r="R6" s="393" t="str">
        <f>IF(ISERROR(IF(AND(U10="",U14="",U17=""),"",SUM(AB6:AD6)+(N6-O6)/1000)+(AK6/10000)+(AG6/100000)),"",IF(AND(U10="",U14="",U17=""),"",SUM(AB6:AD6)+(N6-O6)/1000)+(AK6/10000)+(AG6/100000))</f>
        <v/>
      </c>
      <c r="S6" s="393"/>
      <c r="T6" s="126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182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394">
        <f t="shared" si="2"/>
        <v>0</v>
      </c>
      <c r="AL6" s="395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27">
        <f>SUM(P3:P6)</f>
        <v>0</v>
      </c>
      <c r="Q7" s="127">
        <f>SUM(Q3:Q6)</f>
        <v>0</v>
      </c>
    </row>
    <row r="8" spans="2:47" ht="18.600000000000001" thickBot="1">
      <c r="B8" s="380" t="s">
        <v>7</v>
      </c>
      <c r="C8" s="385"/>
      <c r="D8" s="385"/>
      <c r="E8" s="381"/>
      <c r="F8" s="386" t="s">
        <v>8</v>
      </c>
      <c r="G8" s="387"/>
      <c r="H8" s="383" t="s">
        <v>9</v>
      </c>
      <c r="I8" s="387"/>
      <c r="J8" s="383" t="s">
        <v>10</v>
      </c>
      <c r="K8" s="387"/>
      <c r="L8" s="383" t="s">
        <v>11</v>
      </c>
      <c r="M8" s="387"/>
      <c r="N8" s="383" t="s">
        <v>12</v>
      </c>
      <c r="O8" s="387"/>
      <c r="P8" s="383" t="s">
        <v>13</v>
      </c>
      <c r="Q8" s="387"/>
      <c r="R8" s="383" t="s">
        <v>14</v>
      </c>
      <c r="S8" s="384"/>
      <c r="T8" s="380" t="s">
        <v>15</v>
      </c>
      <c r="U8" s="381"/>
      <c r="AB8" s="388">
        <v>1</v>
      </c>
      <c r="AC8" s="389"/>
      <c r="AD8" s="388">
        <v>2</v>
      </c>
      <c r="AE8" s="389"/>
      <c r="AF8" s="388">
        <v>3</v>
      </c>
      <c r="AG8" s="389"/>
      <c r="AH8" s="388">
        <v>4</v>
      </c>
      <c r="AI8" s="389"/>
      <c r="AJ8" s="388">
        <v>5</v>
      </c>
      <c r="AK8" s="389"/>
      <c r="AL8" s="388">
        <v>6</v>
      </c>
      <c r="AM8" s="389"/>
      <c r="AN8" s="388">
        <v>7</v>
      </c>
      <c r="AO8" s="389"/>
    </row>
    <row r="9" spans="2:47">
      <c r="B9" s="128">
        <v>1</v>
      </c>
      <c r="C9" s="129" t="str">
        <f>IF(C3="","",VLOOKUP(B9,$B$3:$E$6,2,FALSE))</f>
        <v/>
      </c>
      <c r="D9" s="130">
        <v>3</v>
      </c>
      <c r="E9" s="131" t="str">
        <f>IF(C5="","",VLOOKUP(D9,$B$3:$E$6,2,FALSE))</f>
        <v/>
      </c>
      <c r="F9" s="132"/>
      <c r="G9" s="133"/>
      <c r="H9" s="134"/>
      <c r="I9" s="133"/>
      <c r="J9" s="132"/>
      <c r="K9" s="135"/>
      <c r="L9" s="134"/>
      <c r="M9" s="133"/>
      <c r="N9" s="132"/>
      <c r="O9" s="135"/>
      <c r="P9" s="134"/>
      <c r="Q9" s="133"/>
      <c r="R9" s="132"/>
      <c r="S9" s="135"/>
      <c r="T9" s="136" t="str">
        <f>IF(F9="","",SUM(SUMPRODUCT(--(F9&gt;G9)),SUMPRODUCT(--(H9&gt;I9)),SUMPRODUCT(--(J9&gt;K9)),SUMPRODUCT(--(L9&gt;M9)),SUMPRODUCT(--(N9&gt;O9)),SUMPRODUCT(--(P9&gt;Q9)),SUMPRODUCT(--(R9&gt;S9))))</f>
        <v/>
      </c>
      <c r="U9" s="137" t="str">
        <f>IF(F9="","",SUM(SUMPRODUCT(--(F9&lt;G9)),SUMPRODUCT(--(H9&lt;I9)),SUMPRODUCT(--(J9&lt;K9)),SUMPRODUCT(--(L9&lt;M9)),SUMPRODUCT(--(N9&lt;O9)),SUMPRODUCT(--(P9&lt;Q9)),SUMPRODUCT(--(R9&lt;S9))))</f>
        <v/>
      </c>
      <c r="AB9" s="10" t="str">
        <f>IF(F9="","",IF(F9&gt;G9,1,0))</f>
        <v/>
      </c>
      <c r="AC9" s="10" t="str">
        <f>IF(G9="","",IF(G9&gt;F9,1,0))</f>
        <v/>
      </c>
      <c r="AD9" s="10" t="str">
        <f>IF(H9="","",IF(H9&gt;I9,1,0))</f>
        <v/>
      </c>
      <c r="AE9" s="10" t="str">
        <f>IF(I9="","",IF(I9&gt;H9,1,0))</f>
        <v/>
      </c>
      <c r="AF9" s="10" t="str">
        <f>IF(J9="","",IF(J9&gt;K9,1,0))</f>
        <v/>
      </c>
      <c r="AG9" s="10" t="str">
        <f>IF(K9="","",IF(K9&gt;J9,1,0))</f>
        <v/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38">
        <v>2</v>
      </c>
      <c r="C10" s="139" t="str">
        <f>IF(C4="","",VLOOKUP(B10,$B$3:$E$6,2,FALSE))</f>
        <v/>
      </c>
      <c r="D10" s="140">
        <v>4</v>
      </c>
      <c r="E10" s="141" t="str">
        <f>IF(C6="","",VLOOKUP(D10,$B$3:$E$6,2,FALSE))</f>
        <v/>
      </c>
      <c r="F10" s="142"/>
      <c r="G10" s="143"/>
      <c r="H10" s="144"/>
      <c r="I10" s="143"/>
      <c r="J10" s="142"/>
      <c r="K10" s="145"/>
      <c r="L10" s="144"/>
      <c r="M10" s="143"/>
      <c r="N10" s="142"/>
      <c r="O10" s="145"/>
      <c r="P10" s="144"/>
      <c r="Q10" s="143"/>
      <c r="R10" s="142"/>
      <c r="S10" s="145"/>
      <c r="T10" s="146" t="str">
        <f>IF(F10="","",SUM(SUMPRODUCT(--(F10&gt;G10)),SUMPRODUCT(--(H10&gt;I10)),SUMPRODUCT(--(J10&gt;K10)),SUMPRODUCT(--(L10&gt;M10)),SUMPRODUCT(--(N10&gt;O10)),SUMPRODUCT(--(P10&gt;Q10)),SUMPRODUCT(--(R10&gt;S10))))</f>
        <v/>
      </c>
      <c r="U10" s="147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380" t="s">
        <v>16</v>
      </c>
      <c r="C12" s="385"/>
      <c r="D12" s="385"/>
      <c r="E12" s="381"/>
      <c r="F12" s="386" t="s">
        <v>8</v>
      </c>
      <c r="G12" s="387"/>
      <c r="H12" s="383" t="s">
        <v>9</v>
      </c>
      <c r="I12" s="387"/>
      <c r="J12" s="383" t="s">
        <v>10</v>
      </c>
      <c r="K12" s="387"/>
      <c r="L12" s="383" t="s">
        <v>11</v>
      </c>
      <c r="M12" s="387"/>
      <c r="N12" s="383" t="s">
        <v>12</v>
      </c>
      <c r="O12" s="387"/>
      <c r="P12" s="383" t="s">
        <v>13</v>
      </c>
      <c r="Q12" s="387"/>
      <c r="R12" s="383" t="s">
        <v>14</v>
      </c>
      <c r="S12" s="384"/>
      <c r="T12" s="380" t="s">
        <v>15</v>
      </c>
      <c r="U12" s="381"/>
      <c r="AU12" s="150"/>
    </row>
    <row r="13" spans="2:47">
      <c r="B13" s="128">
        <v>1</v>
      </c>
      <c r="C13" s="148" t="str">
        <f>IF(C3="","",VLOOKUP(B13,$B$3:$E$6,2,FALSE))</f>
        <v/>
      </c>
      <c r="D13" s="130">
        <v>2</v>
      </c>
      <c r="E13" s="131" t="str">
        <f>IF(C4="","",VLOOKUP(D13,$B$3:$E$6,2,FALSE))</f>
        <v/>
      </c>
      <c r="F13" s="132"/>
      <c r="G13" s="133"/>
      <c r="H13" s="134"/>
      <c r="I13" s="133"/>
      <c r="J13" s="132"/>
      <c r="K13" s="135"/>
      <c r="L13" s="134"/>
      <c r="M13" s="133"/>
      <c r="N13" s="132"/>
      <c r="O13" s="135"/>
      <c r="P13" s="134"/>
      <c r="Q13" s="133"/>
      <c r="R13" s="132"/>
      <c r="S13" s="135"/>
      <c r="T13" s="136" t="str">
        <f>IF(F13="","",SUM(SUMPRODUCT(--(F13&gt;G13)),SUMPRODUCT(--(H13&gt;I13)),SUMPRODUCT(--(J13&gt;K13)),SUMPRODUCT(--(L13&gt;M13)),SUMPRODUCT(--(N13&gt;O13)),SUMPRODUCT(--(P13&gt;Q13)),SUMPRODUCT(--(R13&gt;S13))))</f>
        <v/>
      </c>
      <c r="U13" s="137" t="str">
        <f>IF(F13="","",SUM(SUMPRODUCT(--(F13&lt;G13)),SUMPRODUCT(--(H13&lt;I13)),SUMPRODUCT(--(J13&lt;K13)),SUMPRODUCT(--(L13&lt;M13)),SUMPRODUCT(--(N13&lt;O13)),SUMPRODUCT(--(P13&lt;Q13)),SUMPRODUCT(--(R13&lt;S13))))</f>
        <v/>
      </c>
      <c r="AB13" s="10" t="str">
        <f>IF(F13="","",IF(F13&gt;G13,1,0))</f>
        <v/>
      </c>
      <c r="AC13" s="10" t="str">
        <f>IF(G13="","",IF(G13&gt;F13,1,0))</f>
        <v/>
      </c>
      <c r="AD13" s="10" t="str">
        <f>IF(H13="","",IF(H13&gt;I13,1,0))</f>
        <v/>
      </c>
      <c r="AE13" s="10" t="str">
        <f>IF(I13="","",IF(I13&gt;H13,1,0))</f>
        <v/>
      </c>
      <c r="AF13" s="10" t="str">
        <f>IF(J13="","",IF(J13&gt;K13,1,0))</f>
        <v/>
      </c>
      <c r="AG13" s="10" t="str">
        <f>IF(K13="","",IF(K13&gt;J13,1,0))</f>
        <v/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38">
        <v>3</v>
      </c>
      <c r="C14" s="149" t="str">
        <f>IF(C3="","",VLOOKUP(B14,$B$3:$E$6,2,FALSE))</f>
        <v/>
      </c>
      <c r="D14" s="140">
        <v>4</v>
      </c>
      <c r="E14" s="141" t="str">
        <f>IF(C6="","",VLOOKUP(D14,$B$3:$E$6,2,FALSE))</f>
        <v/>
      </c>
      <c r="F14" s="142"/>
      <c r="G14" s="143"/>
      <c r="H14" s="144"/>
      <c r="I14" s="143"/>
      <c r="J14" s="142"/>
      <c r="K14" s="145"/>
      <c r="L14" s="144"/>
      <c r="M14" s="143"/>
      <c r="N14" s="142"/>
      <c r="O14" s="145"/>
      <c r="P14" s="144"/>
      <c r="Q14" s="143"/>
      <c r="R14" s="142"/>
      <c r="S14" s="145"/>
      <c r="T14" s="146" t="str">
        <f>IF(F14="","",SUM(SUMPRODUCT(--(F14&gt;G14)),SUMPRODUCT(--(H14&gt;I14)),SUMPRODUCT(--(J14&gt;K14)),SUMPRODUCT(--(L14&gt;M14)),SUMPRODUCT(--(N14&gt;O14)),SUMPRODUCT(--(P14&gt;Q14)),SUMPRODUCT(--(R14&gt;S14))))</f>
        <v/>
      </c>
      <c r="U14" s="147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380" t="s">
        <v>17</v>
      </c>
      <c r="C16" s="385"/>
      <c r="D16" s="385"/>
      <c r="E16" s="381"/>
      <c r="F16" s="386" t="s">
        <v>8</v>
      </c>
      <c r="G16" s="387"/>
      <c r="H16" s="383" t="s">
        <v>9</v>
      </c>
      <c r="I16" s="387"/>
      <c r="J16" s="383" t="s">
        <v>10</v>
      </c>
      <c r="K16" s="387"/>
      <c r="L16" s="383" t="s">
        <v>11</v>
      </c>
      <c r="M16" s="387"/>
      <c r="N16" s="383" t="s">
        <v>12</v>
      </c>
      <c r="O16" s="387"/>
      <c r="P16" s="383" t="s">
        <v>13</v>
      </c>
      <c r="Q16" s="387"/>
      <c r="R16" s="383" t="s">
        <v>14</v>
      </c>
      <c r="S16" s="384"/>
      <c r="T16" s="380" t="s">
        <v>15</v>
      </c>
      <c r="U16" s="381"/>
    </row>
    <row r="17" spans="2:41">
      <c r="B17" s="128">
        <v>1</v>
      </c>
      <c r="C17" s="129" t="str">
        <f>IF(C3="","",VLOOKUP(B17,$B$3:$E$6,2,FALSE))</f>
        <v/>
      </c>
      <c r="D17" s="130">
        <v>4</v>
      </c>
      <c r="E17" s="131" t="str">
        <f>IF(C6="","",VLOOKUP(D17,$B$3:$E$6,2,FALSE))</f>
        <v/>
      </c>
      <c r="F17" s="132"/>
      <c r="G17" s="133"/>
      <c r="H17" s="134"/>
      <c r="I17" s="133"/>
      <c r="J17" s="132"/>
      <c r="K17" s="135"/>
      <c r="L17" s="134"/>
      <c r="M17" s="133"/>
      <c r="N17" s="132"/>
      <c r="O17" s="135"/>
      <c r="P17" s="134"/>
      <c r="Q17" s="133"/>
      <c r="R17" s="132"/>
      <c r="S17" s="135"/>
      <c r="T17" s="136" t="str">
        <f>IF(F17="","",SUM(SUMPRODUCT(--(F17&gt;G17)),SUMPRODUCT(--(H17&gt;I17)),SUMPRODUCT(--(J17&gt;K17)),SUMPRODUCT(--(L17&gt;M17)),SUMPRODUCT(--(N17&gt;O17)),SUMPRODUCT(--(P17&gt;Q17)),SUMPRODUCT(--(R17&gt;S17))))</f>
        <v/>
      </c>
      <c r="U17" s="137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38">
        <v>3</v>
      </c>
      <c r="C18" s="139" t="str">
        <f>IF(C5="","",VLOOKUP(B18,$B$3:$E$6,2,FALSE))</f>
        <v/>
      </c>
      <c r="D18" s="140">
        <v>2</v>
      </c>
      <c r="E18" s="141" t="str">
        <f>IF(C4="","",VLOOKUP(D18,$B$3:$E$6,2,FALSE))</f>
        <v/>
      </c>
      <c r="F18" s="142"/>
      <c r="G18" s="143"/>
      <c r="H18" s="144"/>
      <c r="I18" s="143"/>
      <c r="J18" s="142"/>
      <c r="K18" s="145"/>
      <c r="L18" s="144"/>
      <c r="M18" s="143"/>
      <c r="N18" s="142"/>
      <c r="O18" s="145"/>
      <c r="P18" s="144"/>
      <c r="Q18" s="143"/>
      <c r="R18" s="142"/>
      <c r="S18" s="145"/>
      <c r="T18" s="146" t="str">
        <f>IF(F18="","",SUM(SUMPRODUCT(--(F18&gt;G18)),SUMPRODUCT(--(H18&gt;I18)),SUMPRODUCT(--(J18&gt;K18)),SUMPRODUCT(--(L18&gt;M18)),SUMPRODUCT(--(N18&gt;O18)),SUMPRODUCT(--(P18&gt;Q18)),SUMPRODUCT(--(R18&gt;S18))))</f>
        <v/>
      </c>
      <c r="U18" s="147" t="str">
        <f>IF(F18="","",SUM(SUMPRODUCT(--(F18&lt;G18)),SUMPRODUCT(--(H18&lt;I18)),SUMPRODUCT(--(J18&lt;K18)),SUMPRODUCT(--(L18&lt;M18)),SUMPRODUCT(--(N18&lt;O18)),SUMPRODUCT(--(P18&lt;Q18)),SUMPRODUCT(--(R18&lt;S18))))</f>
        <v/>
      </c>
      <c r="AB18" s="10" t="str">
        <f>IF(F18="","",IF(F18&gt;G18,1,0))</f>
        <v/>
      </c>
      <c r="AC18" s="10" t="str">
        <f>IF(G18="","",IF(G18&gt;F18,1,0))</f>
        <v/>
      </c>
      <c r="AD18" s="10" t="str">
        <f>IF(H18="","",IF(H18&gt;I18,1,0))</f>
        <v/>
      </c>
      <c r="AE18" s="10" t="str">
        <f>IF(I18="","",IF(I18&gt;H18,1,0))</f>
        <v/>
      </c>
      <c r="AF18" s="10" t="str">
        <f>IF(J18="","",IF(J18&gt;K18,1,0))</f>
        <v/>
      </c>
      <c r="AG18" s="10" t="str">
        <f>IF(K18="","",IF(K18&gt;J18,1,0))</f>
        <v/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382"/>
      <c r="C21" s="382"/>
      <c r="D21" s="382"/>
      <c r="E21" s="382"/>
      <c r="F21" s="382"/>
      <c r="G21" s="382"/>
      <c r="H21" s="382"/>
      <c r="I21" s="382"/>
      <c r="J21" s="382"/>
      <c r="K21" s="382"/>
      <c r="L21" s="382"/>
      <c r="M21" s="382"/>
      <c r="N21" s="382"/>
      <c r="O21" s="382"/>
      <c r="P21" s="382"/>
      <c r="Q21" s="382"/>
      <c r="R21" s="382"/>
      <c r="S21" s="382"/>
      <c r="T21" s="382"/>
      <c r="U21" s="382"/>
    </row>
  </sheetData>
  <mergeCells count="63">
    <mergeCell ref="B21:U21"/>
    <mergeCell ref="N16:O16"/>
    <mergeCell ref="P16:Q16"/>
    <mergeCell ref="N12:O12"/>
    <mergeCell ref="B12:E12"/>
    <mergeCell ref="F12:G12"/>
    <mergeCell ref="H12:I12"/>
    <mergeCell ref="J12:K12"/>
    <mergeCell ref="B16:E16"/>
    <mergeCell ref="F16:G16"/>
    <mergeCell ref="H16:I16"/>
    <mergeCell ref="J16:K16"/>
    <mergeCell ref="L16:M16"/>
    <mergeCell ref="L12:M12"/>
    <mergeCell ref="R16:S16"/>
    <mergeCell ref="T8:U8"/>
    <mergeCell ref="AB8:AC8"/>
    <mergeCell ref="T16:U16"/>
    <mergeCell ref="P12:Q12"/>
    <mergeCell ref="R12:S12"/>
    <mergeCell ref="T12:U12"/>
    <mergeCell ref="N8:O8"/>
    <mergeCell ref="C5:E5"/>
    <mergeCell ref="R5:S5"/>
    <mergeCell ref="C6:E6"/>
    <mergeCell ref="R6:S6"/>
    <mergeCell ref="B8:E8"/>
    <mergeCell ref="F8:G8"/>
    <mergeCell ref="H8:I8"/>
    <mergeCell ref="J8:K8"/>
    <mergeCell ref="L8:M8"/>
    <mergeCell ref="P8:Q8"/>
    <mergeCell ref="R8:S8"/>
    <mergeCell ref="C4:E4"/>
    <mergeCell ref="R4:S4"/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  <mergeCell ref="C3:E3"/>
    <mergeCell ref="R3:S3"/>
    <mergeCell ref="X5:Z5"/>
    <mergeCell ref="AK5:AL5"/>
    <mergeCell ref="AK6:AL6"/>
    <mergeCell ref="AN8:AO8"/>
    <mergeCell ref="AB2:AE2"/>
    <mergeCell ref="AK2:AL2"/>
    <mergeCell ref="X3:Z3"/>
    <mergeCell ref="AK3:AL3"/>
    <mergeCell ref="X4:Z4"/>
    <mergeCell ref="AK4:AL4"/>
    <mergeCell ref="X2:Z2"/>
    <mergeCell ref="AF8:AG8"/>
    <mergeCell ref="AH8:AI8"/>
    <mergeCell ref="AJ8:AK8"/>
    <mergeCell ref="AL8:AM8"/>
    <mergeCell ref="AD8:AE8"/>
  </mergeCells>
  <pageMargins left="0.16" right="0.2" top="0.75" bottom="0.75" header="0.3" footer="0.3"/>
  <pageSetup paperSize="9" orientation="landscape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B1:AU21"/>
  <sheetViews>
    <sheetView topLeftCell="E1" zoomScaleNormal="100" workbookViewId="0">
      <selection activeCell="C2" sqref="C2:E2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hidden="1" customWidth="1"/>
    <col min="28" max="41" width="4.109375" style="11" hidden="1" customWidth="1"/>
    <col min="42" max="42" width="4.109375" style="9" hidden="1" customWidth="1"/>
    <col min="43" max="16384" width="9.109375" style="9"/>
  </cols>
  <sheetData>
    <row r="1" spans="2:47" s="6" customFormat="1" ht="21.6" thickBot="1">
      <c r="B1" s="430" t="s">
        <v>0</v>
      </c>
      <c r="C1" s="430"/>
      <c r="D1" s="430"/>
      <c r="E1" s="4" t="s">
        <v>431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09" t="s">
        <v>1</v>
      </c>
      <c r="R1" s="409"/>
      <c r="S1" s="409"/>
      <c r="T1" s="409"/>
      <c r="U1" s="409"/>
      <c r="V1" s="5"/>
      <c r="W1" s="5"/>
      <c r="X1" s="5"/>
      <c r="Y1" s="5"/>
      <c r="Z1" s="5"/>
      <c r="AI1" s="6" t="s">
        <v>124</v>
      </c>
      <c r="AN1" s="6" t="s">
        <v>124</v>
      </c>
    </row>
    <row r="2" spans="2:47" s="6" customFormat="1" ht="24" customHeight="1">
      <c r="B2" s="99" t="s">
        <v>2</v>
      </c>
      <c r="C2" s="431" t="s">
        <v>3</v>
      </c>
      <c r="D2" s="431"/>
      <c r="E2" s="432"/>
      <c r="F2" s="416">
        <v>1</v>
      </c>
      <c r="G2" s="414"/>
      <c r="H2" s="415">
        <v>2</v>
      </c>
      <c r="I2" s="414"/>
      <c r="J2" s="415">
        <v>3</v>
      </c>
      <c r="K2" s="414"/>
      <c r="L2" s="415">
        <v>4</v>
      </c>
      <c r="M2" s="416"/>
      <c r="N2" s="417" t="s">
        <v>4</v>
      </c>
      <c r="O2" s="418"/>
      <c r="P2" s="419" t="s">
        <v>84</v>
      </c>
      <c r="Q2" s="420"/>
      <c r="R2" s="421" t="s">
        <v>5</v>
      </c>
      <c r="S2" s="421"/>
      <c r="T2" s="100" t="s">
        <v>6</v>
      </c>
      <c r="W2" s="7">
        <v>1</v>
      </c>
      <c r="X2" s="403" t="str">
        <f>IF(ISERROR(INDEX($C$3:$C$6,MATCH(W2,$T$3:$T$6,0))),"",(INDEX($C$3:$C$6,MATCH(W2,$T$3:$T$6,0))))</f>
        <v/>
      </c>
      <c r="Y2" s="404"/>
      <c r="Z2" s="405"/>
      <c r="AB2" s="406" t="s">
        <v>85</v>
      </c>
      <c r="AC2" s="406"/>
      <c r="AD2" s="406"/>
      <c r="AE2" s="406"/>
      <c r="AG2" s="6" t="s">
        <v>86</v>
      </c>
      <c r="AK2" s="407" t="s">
        <v>87</v>
      </c>
      <c r="AL2" s="407"/>
      <c r="AP2" s="6" t="s">
        <v>88</v>
      </c>
    </row>
    <row r="3" spans="2:47" ht="24" customHeight="1">
      <c r="B3" s="200">
        <v>1</v>
      </c>
      <c r="C3" s="428" t="str">
        <f>IF(GROUPS!D14="","",GROUPS!D14)</f>
        <v/>
      </c>
      <c r="D3" s="428"/>
      <c r="E3" s="429"/>
      <c r="F3" s="197"/>
      <c r="G3" s="103"/>
      <c r="H3" s="104" t="str">
        <f>T13</f>
        <v/>
      </c>
      <c r="I3" s="105" t="str">
        <f>U13</f>
        <v/>
      </c>
      <c r="J3" s="104" t="str">
        <f>T9</f>
        <v/>
      </c>
      <c r="K3" s="106" t="str">
        <f>U9</f>
        <v/>
      </c>
      <c r="L3" s="104" t="str">
        <f>T17</f>
        <v/>
      </c>
      <c r="M3" s="107" t="str">
        <f>U17</f>
        <v/>
      </c>
      <c r="N3" s="108" t="str">
        <f>IF(AND(T9="",T13="",T17=""),"",SUM(H3,J3,L3))</f>
        <v/>
      </c>
      <c r="O3" s="109" t="str">
        <f>IF(AND(T9="",T13="",T17=""),"",SUM(I3,K3,M3))</f>
        <v/>
      </c>
      <c r="P3" s="110" t="str">
        <f>IF(AND(T9="",T13="",T17=""),"",AG3)</f>
        <v/>
      </c>
      <c r="Q3" s="111" t="str">
        <f>IF(AND(T9="",T13="",T17=""),"",AP3)</f>
        <v/>
      </c>
      <c r="R3" s="399" t="str">
        <f>IF(ISERROR(IF(AND(T9="",T13="",T17=""),"",SUM(AB3:AD3)+(N3-O3)/1000)+(AK3/10000)),"",IF(AND(T9="",T13="",T17=""),"",SUM(AB3:AD3)+(N3-O3)/1000)+(AK3/10000)+(AG3/100000))</f>
        <v/>
      </c>
      <c r="S3" s="399"/>
      <c r="T3" s="112" t="str">
        <f>IF(ISERROR(IF(C3="","",RANK(R3,$R$3:$S$6,0))),"",IF(C3="","",RANK(R3,$R$3:$S$6,0)))</f>
        <v/>
      </c>
      <c r="U3" s="9"/>
      <c r="V3" s="9"/>
      <c r="W3" s="7">
        <v>2</v>
      </c>
      <c r="X3" s="403" t="str">
        <f t="shared" ref="X3:X5" si="0">IF(ISERROR(INDEX($C$3:$C$6,MATCH(W3,$T$3:$T$6,0))),"",(INDEX($C$3:$C$6,MATCH(W3,$T$3:$T$6,0))))</f>
        <v/>
      </c>
      <c r="Y3" s="404"/>
      <c r="Z3" s="405"/>
      <c r="AB3" s="10" t="str">
        <f>IF(H3="","",IF(H3&gt;I3,2,1))</f>
        <v/>
      </c>
      <c r="AC3" s="10" t="str">
        <f>IF(J3="","",IF(J3&gt;K3,2,1))</f>
        <v/>
      </c>
      <c r="AD3" s="10" t="str">
        <f>IF(L3="","",IF(L3&gt;M3,2,1))</f>
        <v/>
      </c>
      <c r="AE3" s="182"/>
      <c r="AG3" s="11">
        <f>SUM(AH3:AJ3)</f>
        <v>0</v>
      </c>
      <c r="AH3" s="10">
        <f>F9+H9+J9+L9+N9+P9+R9</f>
        <v>0</v>
      </c>
      <c r="AI3" s="10">
        <f>F13+H13+J13+L13+N13+P13+R13</f>
        <v>0</v>
      </c>
      <c r="AJ3" s="10">
        <f>F17+H17+J17+L17+N17+P17+R17</f>
        <v>0</v>
      </c>
      <c r="AK3" s="394">
        <f>SUM(AH3:AJ3)-SUM(AM3:AO3)</f>
        <v>0</v>
      </c>
      <c r="AL3" s="395"/>
      <c r="AM3" s="10">
        <f>AH5</f>
        <v>0</v>
      </c>
      <c r="AN3" s="10">
        <f>AI4</f>
        <v>0</v>
      </c>
      <c r="AO3" s="10">
        <f>AJ6</f>
        <v>0</v>
      </c>
      <c r="AP3" s="9">
        <f>SUM(AM3:AO3)</f>
        <v>0</v>
      </c>
    </row>
    <row r="4" spans="2:47" ht="24" customHeight="1">
      <c r="B4" s="200">
        <v>2</v>
      </c>
      <c r="C4" s="428" t="str">
        <f>IF(GROUPS!D15="","",GROUPS!D15)</f>
        <v/>
      </c>
      <c r="D4" s="428"/>
      <c r="E4" s="429"/>
      <c r="F4" s="198" t="str">
        <f>U13</f>
        <v/>
      </c>
      <c r="G4" s="106" t="str">
        <f>T13</f>
        <v/>
      </c>
      <c r="H4" s="114"/>
      <c r="I4" s="103"/>
      <c r="J4" s="104" t="str">
        <f>U18</f>
        <v/>
      </c>
      <c r="K4" s="106" t="str">
        <f>T18</f>
        <v/>
      </c>
      <c r="L4" s="104" t="str">
        <f>T10</f>
        <v/>
      </c>
      <c r="M4" s="115" t="str">
        <f>U10</f>
        <v/>
      </c>
      <c r="N4" s="108" t="str">
        <f>IF(AND(T10="",U13="",U18=""),"",SUM(F4,J4,L4))</f>
        <v/>
      </c>
      <c r="O4" s="109" t="str">
        <f>IF(AND(T10="",U13="",U18=""),"",SUM(G4,K4,M4))</f>
        <v/>
      </c>
      <c r="P4" s="110" t="str">
        <f>IF(AND(T10="",U13="",U18=""),"",AG4)</f>
        <v/>
      </c>
      <c r="Q4" s="111" t="str">
        <f>IF(AND(T10="",U13="",U18=""),"",AP4)</f>
        <v/>
      </c>
      <c r="R4" s="399" t="str">
        <f>IF(ISERROR(IF(AND(T10="",U13="",U18=""),"",SUM(AB4:AD4)+(N4-O4)/1000)+(AK4/10000)+(AG4/100000)),"",IF(AND(T10="",U13="",U18=""),"",SUM(AB4:AD4)+(N4-O4)/1000)+(AK4/10000)+(AG4/100000))</f>
        <v/>
      </c>
      <c r="S4" s="399"/>
      <c r="T4" s="112" t="str">
        <f>IF(ISERROR(IF(C4="","",RANK(R4,$R$3:$S$6,0))),"",IF(C4="","",RANK(R4,$R$3:$S$6,0)))</f>
        <v/>
      </c>
      <c r="U4" s="9"/>
      <c r="V4" s="9"/>
      <c r="W4" s="7">
        <v>3</v>
      </c>
      <c r="X4" s="400" t="str">
        <f t="shared" si="0"/>
        <v/>
      </c>
      <c r="Y4" s="401"/>
      <c r="Z4" s="402"/>
      <c r="AB4" s="10" t="str">
        <f>IF(F4="","",IF(F4&gt;G4,2,1))</f>
        <v/>
      </c>
      <c r="AC4" s="10" t="str">
        <f>IF(J4="","",IF(J4&gt;K4,2,1))</f>
        <v/>
      </c>
      <c r="AD4" s="10" t="str">
        <f>IF(L4="","",IF(L4&gt;M4,2,1))</f>
        <v/>
      </c>
      <c r="AE4" s="182"/>
      <c r="AG4" s="11">
        <f t="shared" ref="AG4:AG6" si="1">SUM(AH4:AJ4)</f>
        <v>0</v>
      </c>
      <c r="AH4" s="10">
        <f>F10+H10+J10+L10+N10+P10+R10</f>
        <v>0</v>
      </c>
      <c r="AI4" s="10">
        <f>G13+I13+K13+M13+O13+Q13+S13</f>
        <v>0</v>
      </c>
      <c r="AJ4" s="10">
        <f>G18+I18+K18+M18+O18+Q18+S18</f>
        <v>0</v>
      </c>
      <c r="AK4" s="394">
        <f t="shared" ref="AK4:AK6" si="2">SUM(AH4:AJ4)-SUM(AM4:AO4)</f>
        <v>0</v>
      </c>
      <c r="AL4" s="395"/>
      <c r="AM4" s="10">
        <f>AH6</f>
        <v>0</v>
      </c>
      <c r="AN4" s="10">
        <f>AI3</f>
        <v>0</v>
      </c>
      <c r="AO4" s="10">
        <f>AJ5</f>
        <v>0</v>
      </c>
      <c r="AP4" s="9">
        <f t="shared" ref="AP4:AP6" si="3">SUM(AM4:AO4)</f>
        <v>0</v>
      </c>
    </row>
    <row r="5" spans="2:47" ht="24" customHeight="1">
      <c r="B5" s="200">
        <v>3</v>
      </c>
      <c r="C5" s="428" t="str">
        <f>IF(GROUPS!D16="","",GROUPS!D16)</f>
        <v/>
      </c>
      <c r="D5" s="428"/>
      <c r="E5" s="429"/>
      <c r="F5" s="198" t="str">
        <f>U9</f>
        <v/>
      </c>
      <c r="G5" s="106" t="str">
        <f>T9</f>
        <v/>
      </c>
      <c r="H5" s="104" t="str">
        <f>T18</f>
        <v/>
      </c>
      <c r="I5" s="106" t="str">
        <f>U18</f>
        <v/>
      </c>
      <c r="J5" s="114"/>
      <c r="K5" s="103"/>
      <c r="L5" s="104" t="str">
        <f>T14</f>
        <v/>
      </c>
      <c r="M5" s="115" t="str">
        <f>U14</f>
        <v/>
      </c>
      <c r="N5" s="108" t="str">
        <f>IF(AND(U9="",T14="",T18=""),"",SUM(F5,H5,L5))</f>
        <v/>
      </c>
      <c r="O5" s="109" t="str">
        <f>IF(AND(U9="",T14="",T18=""),"",SUM(G5,I5,M5))</f>
        <v/>
      </c>
      <c r="P5" s="110" t="str">
        <f>IF(AND(U9="",T14="",T18=""),"",AG5)</f>
        <v/>
      </c>
      <c r="Q5" s="111" t="str">
        <f>IF(AND(U9="",T14="",T18=""),"",AP5)</f>
        <v/>
      </c>
      <c r="R5" s="399" t="str">
        <f>IF(ISERROR(IF(AND(U9="",T14="",T18=""),"",SUM(AB5:AD5)+(N5-O5)/1000)+(AK5/10000)+(AG5/100000)),"",IF(AND(U9="",T14="",T18=""),"",SUM(AB5:AD5)+(N5-O5)/1000)+(AK5/10000)+(AG5/100000))</f>
        <v/>
      </c>
      <c r="S5" s="399"/>
      <c r="T5" s="112" t="str">
        <f>IF(ISERROR(IF(C5="","",RANK(R5,$R$3:$S$6,0))),"",IF(C5="","",RANK(R5,$R$3:$S$6,0)))</f>
        <v/>
      </c>
      <c r="U5" s="9"/>
      <c r="V5" s="9"/>
      <c r="W5" s="7">
        <v>4</v>
      </c>
      <c r="X5" s="400" t="str">
        <f t="shared" si="0"/>
        <v/>
      </c>
      <c r="Y5" s="401"/>
      <c r="Z5" s="402"/>
      <c r="AB5" s="10" t="str">
        <f t="shared" ref="AB5:AB6" si="4">IF(F5="","",IF(F5&gt;G5,2,1))</f>
        <v/>
      </c>
      <c r="AC5" s="10" t="str">
        <f>IF(H5="","",IF(H5&gt;I5,2,1))</f>
        <v/>
      </c>
      <c r="AD5" s="10" t="str">
        <f>IF(L5="","",IF(L5&gt;M5,2,1))</f>
        <v/>
      </c>
      <c r="AE5" s="182"/>
      <c r="AG5" s="11">
        <f t="shared" si="1"/>
        <v>0</v>
      </c>
      <c r="AH5" s="10">
        <f>G9+I9+K9+M9+O9+Q9+S9</f>
        <v>0</v>
      </c>
      <c r="AI5" s="10">
        <f>F14+H14+J14+L14+N14+P14+R14</f>
        <v>0</v>
      </c>
      <c r="AJ5" s="10">
        <f>F18+H18+J18+L18+N18+P18+R18</f>
        <v>0</v>
      </c>
      <c r="AK5" s="394">
        <f t="shared" si="2"/>
        <v>0</v>
      </c>
      <c r="AL5" s="395"/>
      <c r="AM5" s="10">
        <f>AH3</f>
        <v>0</v>
      </c>
      <c r="AN5" s="10">
        <f>AI6</f>
        <v>0</v>
      </c>
      <c r="AO5" s="10">
        <f>AJ4</f>
        <v>0</v>
      </c>
      <c r="AP5" s="9">
        <f t="shared" si="3"/>
        <v>0</v>
      </c>
    </row>
    <row r="6" spans="2:47" ht="24" customHeight="1" thickBot="1">
      <c r="B6" s="201">
        <v>4</v>
      </c>
      <c r="C6" s="433" t="str">
        <f>IF(GROUPS!D17="","",GROUPS!D17)</f>
        <v/>
      </c>
      <c r="D6" s="433"/>
      <c r="E6" s="434"/>
      <c r="F6" s="199" t="str">
        <f>U17</f>
        <v/>
      </c>
      <c r="G6" s="118" t="str">
        <f>T17</f>
        <v/>
      </c>
      <c r="H6" s="119" t="str">
        <f>U10</f>
        <v/>
      </c>
      <c r="I6" s="118" t="str">
        <f>T10</f>
        <v/>
      </c>
      <c r="J6" s="119" t="str">
        <f>U14</f>
        <v/>
      </c>
      <c r="K6" s="118" t="str">
        <f>T14</f>
        <v/>
      </c>
      <c r="L6" s="120"/>
      <c r="M6" s="121"/>
      <c r="N6" s="122" t="str">
        <f>IF(AND(U10="",U14="",U17=""),"",SUM(F6,H6,J6))</f>
        <v/>
      </c>
      <c r="O6" s="123" t="str">
        <f>IF(AND(U10="",U14="",U17=""),"",SUM(G6,I6,K6))</f>
        <v/>
      </c>
      <c r="P6" s="124" t="str">
        <f>IF(AND(U10="",U14="",U17=""),"",AG6)</f>
        <v/>
      </c>
      <c r="Q6" s="125" t="str">
        <f>IF(AND(U10="",U14="",U17=""),"",AP6)</f>
        <v/>
      </c>
      <c r="R6" s="393" t="str">
        <f>IF(ISERROR(IF(AND(U10="",U14="",U17=""),"",SUM(AB6:AD6)+(N6-O6)/1000)+(AK6/10000)+(AG6/100000)),"",IF(AND(U10="",U14="",U17=""),"",SUM(AB6:AD6)+(N6-O6)/1000)+(AK6/10000)+(AG6/100000))</f>
        <v/>
      </c>
      <c r="S6" s="393"/>
      <c r="T6" s="126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182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394">
        <f t="shared" si="2"/>
        <v>0</v>
      </c>
      <c r="AL6" s="395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27">
        <f>SUM(P3:P6)</f>
        <v>0</v>
      </c>
      <c r="Q7" s="127">
        <f>SUM(Q3:Q6)</f>
        <v>0</v>
      </c>
    </row>
    <row r="8" spans="2:47" ht="18.600000000000001" thickBot="1">
      <c r="B8" s="380" t="s">
        <v>7</v>
      </c>
      <c r="C8" s="385"/>
      <c r="D8" s="385"/>
      <c r="E8" s="381"/>
      <c r="F8" s="386" t="s">
        <v>8</v>
      </c>
      <c r="G8" s="387"/>
      <c r="H8" s="383" t="s">
        <v>9</v>
      </c>
      <c r="I8" s="387"/>
      <c r="J8" s="383" t="s">
        <v>10</v>
      </c>
      <c r="K8" s="387"/>
      <c r="L8" s="383" t="s">
        <v>11</v>
      </c>
      <c r="M8" s="387"/>
      <c r="N8" s="383" t="s">
        <v>12</v>
      </c>
      <c r="O8" s="387"/>
      <c r="P8" s="383" t="s">
        <v>13</v>
      </c>
      <c r="Q8" s="387"/>
      <c r="R8" s="383" t="s">
        <v>14</v>
      </c>
      <c r="S8" s="384"/>
      <c r="T8" s="380" t="s">
        <v>15</v>
      </c>
      <c r="U8" s="381"/>
      <c r="AB8" s="388">
        <v>1</v>
      </c>
      <c r="AC8" s="389"/>
      <c r="AD8" s="388">
        <v>2</v>
      </c>
      <c r="AE8" s="389"/>
      <c r="AF8" s="388">
        <v>3</v>
      </c>
      <c r="AG8" s="389"/>
      <c r="AH8" s="388">
        <v>4</v>
      </c>
      <c r="AI8" s="389"/>
      <c r="AJ8" s="388">
        <v>5</v>
      </c>
      <c r="AK8" s="389"/>
      <c r="AL8" s="388">
        <v>6</v>
      </c>
      <c r="AM8" s="389"/>
      <c r="AN8" s="388">
        <v>7</v>
      </c>
      <c r="AO8" s="389"/>
    </row>
    <row r="9" spans="2:47">
      <c r="B9" s="128">
        <v>1</v>
      </c>
      <c r="C9" s="129" t="str">
        <f>IF(C3="","",VLOOKUP(B9,$B$3:$E$6,2,FALSE))</f>
        <v/>
      </c>
      <c r="D9" s="130">
        <v>3</v>
      </c>
      <c r="E9" s="131" t="str">
        <f>IF(C5="","",VLOOKUP(D9,$B$3:$E$6,2,FALSE))</f>
        <v/>
      </c>
      <c r="F9" s="132"/>
      <c r="G9" s="133"/>
      <c r="H9" s="134"/>
      <c r="I9" s="133"/>
      <c r="J9" s="132"/>
      <c r="K9" s="135"/>
      <c r="L9" s="134"/>
      <c r="M9" s="133"/>
      <c r="N9" s="132"/>
      <c r="O9" s="135"/>
      <c r="P9" s="134"/>
      <c r="Q9" s="133"/>
      <c r="R9" s="132"/>
      <c r="S9" s="135"/>
      <c r="T9" s="136" t="str">
        <f>IF(F9="","",SUM(SUMPRODUCT(--(F9&gt;G9)),SUMPRODUCT(--(H9&gt;I9)),SUMPRODUCT(--(J9&gt;K9)),SUMPRODUCT(--(L9&gt;M9)),SUMPRODUCT(--(N9&gt;O9)),SUMPRODUCT(--(P9&gt;Q9)),SUMPRODUCT(--(R9&gt;S9))))</f>
        <v/>
      </c>
      <c r="U9" s="137" t="str">
        <f>IF(F9="","",SUM(SUMPRODUCT(--(F9&lt;G9)),SUMPRODUCT(--(H9&lt;I9)),SUMPRODUCT(--(J9&lt;K9)),SUMPRODUCT(--(L9&lt;M9)),SUMPRODUCT(--(N9&lt;O9)),SUMPRODUCT(--(P9&lt;Q9)),SUMPRODUCT(--(R9&lt;S9))))</f>
        <v/>
      </c>
      <c r="AB9" s="10" t="str">
        <f>IF(F9="","",IF(F9&gt;G9,1,0))</f>
        <v/>
      </c>
      <c r="AC9" s="10" t="str">
        <f>IF(G9="","",IF(G9&gt;F9,1,0))</f>
        <v/>
      </c>
      <c r="AD9" s="10" t="str">
        <f>IF(H9="","",IF(H9&gt;I9,1,0))</f>
        <v/>
      </c>
      <c r="AE9" s="10" t="str">
        <f>IF(I9="","",IF(I9&gt;H9,1,0))</f>
        <v/>
      </c>
      <c r="AF9" s="10" t="str">
        <f>IF(J9="","",IF(J9&gt;K9,1,0))</f>
        <v/>
      </c>
      <c r="AG9" s="10" t="str">
        <f>IF(K9="","",IF(K9&gt;J9,1,0))</f>
        <v/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38">
        <v>2</v>
      </c>
      <c r="C10" s="139" t="str">
        <f>IF(C4="","",VLOOKUP(B10,$B$3:$E$6,2,FALSE))</f>
        <v/>
      </c>
      <c r="D10" s="140">
        <v>4</v>
      </c>
      <c r="E10" s="141" t="str">
        <f>IF(C6="","",VLOOKUP(D10,$B$3:$E$6,2,FALSE))</f>
        <v/>
      </c>
      <c r="F10" s="142"/>
      <c r="G10" s="143"/>
      <c r="H10" s="144"/>
      <c r="I10" s="143"/>
      <c r="J10" s="142"/>
      <c r="K10" s="145"/>
      <c r="L10" s="144"/>
      <c r="M10" s="143"/>
      <c r="N10" s="142"/>
      <c r="O10" s="145"/>
      <c r="P10" s="144"/>
      <c r="Q10" s="143"/>
      <c r="R10" s="142"/>
      <c r="S10" s="145"/>
      <c r="T10" s="146" t="str">
        <f>IF(F10="","",SUM(SUMPRODUCT(--(F10&gt;G10)),SUMPRODUCT(--(H10&gt;I10)),SUMPRODUCT(--(J10&gt;K10)),SUMPRODUCT(--(L10&gt;M10)),SUMPRODUCT(--(N10&gt;O10)),SUMPRODUCT(--(P10&gt;Q10)),SUMPRODUCT(--(R10&gt;S10))))</f>
        <v/>
      </c>
      <c r="U10" s="147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380" t="s">
        <v>16</v>
      </c>
      <c r="C12" s="385"/>
      <c r="D12" s="385"/>
      <c r="E12" s="381"/>
      <c r="F12" s="386" t="s">
        <v>8</v>
      </c>
      <c r="G12" s="387"/>
      <c r="H12" s="383" t="s">
        <v>9</v>
      </c>
      <c r="I12" s="387"/>
      <c r="J12" s="383" t="s">
        <v>10</v>
      </c>
      <c r="K12" s="387"/>
      <c r="L12" s="383" t="s">
        <v>11</v>
      </c>
      <c r="M12" s="387"/>
      <c r="N12" s="383" t="s">
        <v>12</v>
      </c>
      <c r="O12" s="387"/>
      <c r="P12" s="383" t="s">
        <v>13</v>
      </c>
      <c r="Q12" s="387"/>
      <c r="R12" s="383" t="s">
        <v>14</v>
      </c>
      <c r="S12" s="384"/>
      <c r="T12" s="380" t="s">
        <v>15</v>
      </c>
      <c r="U12" s="381"/>
      <c r="AU12" s="150"/>
    </row>
    <row r="13" spans="2:47">
      <c r="B13" s="128">
        <v>1</v>
      </c>
      <c r="C13" s="148" t="str">
        <f>IF(C3="","",VLOOKUP(B13,$B$3:$E$6,2,FALSE))</f>
        <v/>
      </c>
      <c r="D13" s="130">
        <v>2</v>
      </c>
      <c r="E13" s="131" t="str">
        <f>IF(C4="","",VLOOKUP(D13,$B$3:$E$6,2,FALSE))</f>
        <v/>
      </c>
      <c r="F13" s="132"/>
      <c r="G13" s="133"/>
      <c r="H13" s="134"/>
      <c r="I13" s="133"/>
      <c r="J13" s="132"/>
      <c r="K13" s="135"/>
      <c r="L13" s="134"/>
      <c r="M13" s="133"/>
      <c r="N13" s="132"/>
      <c r="O13" s="135"/>
      <c r="P13" s="134"/>
      <c r="Q13" s="133"/>
      <c r="R13" s="132"/>
      <c r="S13" s="135"/>
      <c r="T13" s="136" t="str">
        <f>IF(F13="","",SUM(SUMPRODUCT(--(F13&gt;G13)),SUMPRODUCT(--(H13&gt;I13)),SUMPRODUCT(--(J13&gt;K13)),SUMPRODUCT(--(L13&gt;M13)),SUMPRODUCT(--(N13&gt;O13)),SUMPRODUCT(--(P13&gt;Q13)),SUMPRODUCT(--(R13&gt;S13))))</f>
        <v/>
      </c>
      <c r="U13" s="137" t="str">
        <f>IF(F13="","",SUM(SUMPRODUCT(--(F13&lt;G13)),SUMPRODUCT(--(H13&lt;I13)),SUMPRODUCT(--(J13&lt;K13)),SUMPRODUCT(--(L13&lt;M13)),SUMPRODUCT(--(N13&lt;O13)),SUMPRODUCT(--(P13&lt;Q13)),SUMPRODUCT(--(R13&lt;S13))))</f>
        <v/>
      </c>
      <c r="AB13" s="10" t="str">
        <f>IF(F13="","",IF(F13&gt;G13,1,0))</f>
        <v/>
      </c>
      <c r="AC13" s="10" t="str">
        <f>IF(G13="","",IF(G13&gt;F13,1,0))</f>
        <v/>
      </c>
      <c r="AD13" s="10" t="str">
        <f>IF(H13="","",IF(H13&gt;I13,1,0))</f>
        <v/>
      </c>
      <c r="AE13" s="10" t="str">
        <f>IF(I13="","",IF(I13&gt;H13,1,0))</f>
        <v/>
      </c>
      <c r="AF13" s="10" t="str">
        <f>IF(J13="","",IF(J13&gt;K13,1,0))</f>
        <v/>
      </c>
      <c r="AG13" s="10" t="str">
        <f>IF(K13="","",IF(K13&gt;J13,1,0))</f>
        <v/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38">
        <v>3</v>
      </c>
      <c r="C14" s="149" t="str">
        <f>IF(C3="","",VLOOKUP(B14,$B$3:$E$6,2,FALSE))</f>
        <v/>
      </c>
      <c r="D14" s="140">
        <v>4</v>
      </c>
      <c r="E14" s="141" t="str">
        <f>IF(C6="","",VLOOKUP(D14,$B$3:$E$6,2,FALSE))</f>
        <v/>
      </c>
      <c r="F14" s="142"/>
      <c r="G14" s="143"/>
      <c r="H14" s="144"/>
      <c r="I14" s="143"/>
      <c r="J14" s="142"/>
      <c r="K14" s="145"/>
      <c r="L14" s="144"/>
      <c r="M14" s="143"/>
      <c r="N14" s="142"/>
      <c r="O14" s="145"/>
      <c r="P14" s="144"/>
      <c r="Q14" s="143"/>
      <c r="R14" s="142"/>
      <c r="S14" s="145"/>
      <c r="T14" s="146" t="str">
        <f>IF(F14="","",SUM(SUMPRODUCT(--(F14&gt;G14)),SUMPRODUCT(--(H14&gt;I14)),SUMPRODUCT(--(J14&gt;K14)),SUMPRODUCT(--(L14&gt;M14)),SUMPRODUCT(--(N14&gt;O14)),SUMPRODUCT(--(P14&gt;Q14)),SUMPRODUCT(--(R14&gt;S14))))</f>
        <v/>
      </c>
      <c r="U14" s="147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380" t="s">
        <v>17</v>
      </c>
      <c r="C16" s="385"/>
      <c r="D16" s="385"/>
      <c r="E16" s="381"/>
      <c r="F16" s="386" t="s">
        <v>8</v>
      </c>
      <c r="G16" s="387"/>
      <c r="H16" s="383" t="s">
        <v>9</v>
      </c>
      <c r="I16" s="387"/>
      <c r="J16" s="383" t="s">
        <v>10</v>
      </c>
      <c r="K16" s="387"/>
      <c r="L16" s="383" t="s">
        <v>11</v>
      </c>
      <c r="M16" s="387"/>
      <c r="N16" s="383" t="s">
        <v>12</v>
      </c>
      <c r="O16" s="387"/>
      <c r="P16" s="383" t="s">
        <v>13</v>
      </c>
      <c r="Q16" s="387"/>
      <c r="R16" s="383" t="s">
        <v>14</v>
      </c>
      <c r="S16" s="384"/>
      <c r="T16" s="380" t="s">
        <v>15</v>
      </c>
      <c r="U16" s="381"/>
    </row>
    <row r="17" spans="2:41">
      <c r="B17" s="128">
        <v>1</v>
      </c>
      <c r="C17" s="129" t="str">
        <f>IF(C3="","",VLOOKUP(B17,$B$3:$E$6,2,FALSE))</f>
        <v/>
      </c>
      <c r="D17" s="130">
        <v>4</v>
      </c>
      <c r="E17" s="131" t="str">
        <f>IF(C6="","",VLOOKUP(D17,$B$3:$E$6,2,FALSE))</f>
        <v/>
      </c>
      <c r="F17" s="132"/>
      <c r="G17" s="133"/>
      <c r="H17" s="134"/>
      <c r="I17" s="133"/>
      <c r="J17" s="132"/>
      <c r="K17" s="135"/>
      <c r="L17" s="134"/>
      <c r="M17" s="133"/>
      <c r="N17" s="132"/>
      <c r="O17" s="135"/>
      <c r="P17" s="134"/>
      <c r="Q17" s="133"/>
      <c r="R17" s="132"/>
      <c r="S17" s="135"/>
      <c r="T17" s="136" t="str">
        <f>IF(F17="","",SUM(SUMPRODUCT(--(F17&gt;G17)),SUMPRODUCT(--(H17&gt;I17)),SUMPRODUCT(--(J17&gt;K17)),SUMPRODUCT(--(L17&gt;M17)),SUMPRODUCT(--(N17&gt;O17)),SUMPRODUCT(--(P17&gt;Q17)),SUMPRODUCT(--(R17&gt;S17))))</f>
        <v/>
      </c>
      <c r="U17" s="137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38">
        <v>3</v>
      </c>
      <c r="C18" s="139" t="str">
        <f>IF(C5="","",VLOOKUP(B18,$B$3:$E$6,2,FALSE))</f>
        <v/>
      </c>
      <c r="D18" s="140">
        <v>2</v>
      </c>
      <c r="E18" s="141" t="str">
        <f>IF(C4="","",VLOOKUP(D18,$B$3:$E$6,2,FALSE))</f>
        <v/>
      </c>
      <c r="F18" s="142"/>
      <c r="G18" s="143"/>
      <c r="H18" s="144"/>
      <c r="I18" s="143"/>
      <c r="J18" s="142"/>
      <c r="K18" s="145"/>
      <c r="L18" s="144"/>
      <c r="M18" s="143"/>
      <c r="N18" s="142"/>
      <c r="O18" s="145"/>
      <c r="P18" s="144"/>
      <c r="Q18" s="143"/>
      <c r="R18" s="142"/>
      <c r="S18" s="145"/>
      <c r="T18" s="146" t="str">
        <f>IF(F18="","",SUM(SUMPRODUCT(--(F18&gt;G18)),SUMPRODUCT(--(H18&gt;I18)),SUMPRODUCT(--(J18&gt;K18)),SUMPRODUCT(--(L18&gt;M18)),SUMPRODUCT(--(N18&gt;O18)),SUMPRODUCT(--(P18&gt;Q18)),SUMPRODUCT(--(R18&gt;S18))))</f>
        <v/>
      </c>
      <c r="U18" s="147" t="str">
        <f>IF(F18="","",SUM(SUMPRODUCT(--(F18&lt;G18)),SUMPRODUCT(--(H18&lt;I18)),SUMPRODUCT(--(J18&lt;K18)),SUMPRODUCT(--(L18&lt;M18)),SUMPRODUCT(--(N18&lt;O18)),SUMPRODUCT(--(P18&lt;Q18)),SUMPRODUCT(--(R18&lt;S18))))</f>
        <v/>
      </c>
      <c r="AB18" s="10" t="str">
        <f>IF(F18="","",IF(F18&gt;G18,1,0))</f>
        <v/>
      </c>
      <c r="AC18" s="10" t="str">
        <f>IF(G18="","",IF(G18&gt;F18,1,0))</f>
        <v/>
      </c>
      <c r="AD18" s="10" t="str">
        <f>IF(H18="","",IF(H18&gt;I18,1,0))</f>
        <v/>
      </c>
      <c r="AE18" s="10" t="str">
        <f>IF(I18="","",IF(I18&gt;H18,1,0))</f>
        <v/>
      </c>
      <c r="AF18" s="10" t="str">
        <f>IF(J18="","",IF(J18&gt;K18,1,0))</f>
        <v/>
      </c>
      <c r="AG18" s="10" t="str">
        <f>IF(K18="","",IF(K18&gt;J18,1,0))</f>
        <v/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382"/>
      <c r="C21" s="382"/>
      <c r="D21" s="382"/>
      <c r="E21" s="382"/>
      <c r="F21" s="382"/>
      <c r="G21" s="382"/>
      <c r="H21" s="382"/>
      <c r="I21" s="382"/>
      <c r="J21" s="382"/>
      <c r="K21" s="382"/>
      <c r="L21" s="382"/>
      <c r="M21" s="382"/>
      <c r="N21" s="382"/>
      <c r="O21" s="382"/>
      <c r="P21" s="382"/>
      <c r="Q21" s="382"/>
      <c r="R21" s="382"/>
      <c r="S21" s="382"/>
      <c r="T21" s="382"/>
      <c r="U21" s="382"/>
    </row>
  </sheetData>
  <mergeCells count="63"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  <mergeCell ref="X2:Z2"/>
    <mergeCell ref="AB2:AE2"/>
    <mergeCell ref="AK2:AL2"/>
    <mergeCell ref="C3:E3"/>
    <mergeCell ref="R3:S3"/>
    <mergeCell ref="X3:Z3"/>
    <mergeCell ref="AK3:AL3"/>
    <mergeCell ref="C4:E4"/>
    <mergeCell ref="R4:S4"/>
    <mergeCell ref="X4:Z4"/>
    <mergeCell ref="AK4:AL4"/>
    <mergeCell ref="C5:E5"/>
    <mergeCell ref="R5:S5"/>
    <mergeCell ref="X5:Z5"/>
    <mergeCell ref="AK5:AL5"/>
    <mergeCell ref="C6:E6"/>
    <mergeCell ref="R6:S6"/>
    <mergeCell ref="AK6:AL6"/>
    <mergeCell ref="B8:E8"/>
    <mergeCell ref="F8:G8"/>
    <mergeCell ref="H8:I8"/>
    <mergeCell ref="J8:K8"/>
    <mergeCell ref="L8:M8"/>
    <mergeCell ref="N8:O8"/>
    <mergeCell ref="P8:Q8"/>
    <mergeCell ref="AJ8:AK8"/>
    <mergeCell ref="AL8:AM8"/>
    <mergeCell ref="AN8:AO8"/>
    <mergeCell ref="B12:E12"/>
    <mergeCell ref="F12:G12"/>
    <mergeCell ref="H12:I12"/>
    <mergeCell ref="J12:K12"/>
    <mergeCell ref="L12:M12"/>
    <mergeCell ref="N12:O12"/>
    <mergeCell ref="P12:Q12"/>
    <mergeCell ref="R8:S8"/>
    <mergeCell ref="T8:U8"/>
    <mergeCell ref="AB8:AC8"/>
    <mergeCell ref="AD8:AE8"/>
    <mergeCell ref="AF8:AG8"/>
    <mergeCell ref="AH8:AI8"/>
    <mergeCell ref="T16:U16"/>
    <mergeCell ref="B21:U21"/>
    <mergeCell ref="R12:S12"/>
    <mergeCell ref="T12:U12"/>
    <mergeCell ref="B16:E16"/>
    <mergeCell ref="F16:G16"/>
    <mergeCell ref="H16:I16"/>
    <mergeCell ref="J16:K16"/>
    <mergeCell ref="L16:M16"/>
    <mergeCell ref="N16:O16"/>
    <mergeCell ref="P16:Q16"/>
    <mergeCell ref="R16:S16"/>
  </mergeCells>
  <pageMargins left="0.16" right="0.2" top="0.75" bottom="0.75" header="0.3" footer="0.3"/>
  <pageSetup paperSize="9" orientation="landscape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B1:AU21"/>
  <sheetViews>
    <sheetView zoomScaleNormal="100" workbookViewId="0">
      <selection activeCell="E1" sqref="E1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hidden="1" customWidth="1"/>
    <col min="28" max="41" width="4.109375" style="11" hidden="1" customWidth="1"/>
    <col min="42" max="42" width="4.109375" style="9" hidden="1" customWidth="1"/>
    <col min="43" max="16384" width="9.109375" style="9"/>
  </cols>
  <sheetData>
    <row r="1" spans="2:47" s="6" customFormat="1" ht="21.6" thickBot="1">
      <c r="B1" s="430" t="s">
        <v>0</v>
      </c>
      <c r="C1" s="430"/>
      <c r="D1" s="430"/>
      <c r="E1" s="4" t="s">
        <v>432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09" t="s">
        <v>1</v>
      </c>
      <c r="R1" s="409"/>
      <c r="S1" s="409"/>
      <c r="T1" s="409"/>
      <c r="U1" s="409"/>
      <c r="V1" s="5"/>
      <c r="W1" s="5"/>
      <c r="X1" s="5"/>
      <c r="Y1" s="5"/>
      <c r="Z1" s="5"/>
      <c r="AI1" s="6" t="s">
        <v>124</v>
      </c>
      <c r="AN1" s="6" t="s">
        <v>124</v>
      </c>
    </row>
    <row r="2" spans="2:47" s="6" customFormat="1" ht="24" customHeight="1">
      <c r="B2" s="262" t="s">
        <v>2</v>
      </c>
      <c r="C2" s="437" t="s">
        <v>3</v>
      </c>
      <c r="D2" s="431"/>
      <c r="E2" s="432"/>
      <c r="F2" s="416">
        <v>1</v>
      </c>
      <c r="G2" s="414"/>
      <c r="H2" s="415">
        <v>2</v>
      </c>
      <c r="I2" s="414"/>
      <c r="J2" s="415">
        <v>3</v>
      </c>
      <c r="K2" s="414"/>
      <c r="L2" s="415">
        <v>4</v>
      </c>
      <c r="M2" s="416"/>
      <c r="N2" s="417" t="s">
        <v>4</v>
      </c>
      <c r="O2" s="418"/>
      <c r="P2" s="419" t="s">
        <v>84</v>
      </c>
      <c r="Q2" s="420"/>
      <c r="R2" s="421" t="s">
        <v>5</v>
      </c>
      <c r="S2" s="421"/>
      <c r="T2" s="100" t="s">
        <v>6</v>
      </c>
      <c r="W2" s="7">
        <v>1</v>
      </c>
      <c r="X2" s="403" t="str">
        <f>IF(ISERROR(INDEX($C$3:$C$6,MATCH(W2,$T$3:$T$6,0))),"",(INDEX($C$3:$C$6,MATCH(W2,$T$3:$T$6,0))))</f>
        <v/>
      </c>
      <c r="Y2" s="404"/>
      <c r="Z2" s="405"/>
      <c r="AB2" s="406" t="s">
        <v>85</v>
      </c>
      <c r="AC2" s="406"/>
      <c r="AD2" s="406"/>
      <c r="AE2" s="406"/>
      <c r="AG2" s="6" t="s">
        <v>86</v>
      </c>
      <c r="AK2" s="407" t="s">
        <v>87</v>
      </c>
      <c r="AL2" s="407"/>
      <c r="AP2" s="6" t="s">
        <v>88</v>
      </c>
    </row>
    <row r="3" spans="2:47" ht="24" customHeight="1">
      <c r="B3" s="101">
        <v>1</v>
      </c>
      <c r="C3" s="436" t="str">
        <f>IF(GROUPS!F14="","",GROUPS!F14)</f>
        <v/>
      </c>
      <c r="D3" s="428"/>
      <c r="E3" s="429"/>
      <c r="F3" s="197"/>
      <c r="G3" s="103"/>
      <c r="H3" s="104" t="str">
        <f>T13</f>
        <v/>
      </c>
      <c r="I3" s="105" t="str">
        <f>U13</f>
        <v/>
      </c>
      <c r="J3" s="104" t="str">
        <f>T9</f>
        <v/>
      </c>
      <c r="K3" s="106" t="str">
        <f>U9</f>
        <v/>
      </c>
      <c r="L3" s="104" t="str">
        <f>T17</f>
        <v/>
      </c>
      <c r="M3" s="107" t="str">
        <f>U17</f>
        <v/>
      </c>
      <c r="N3" s="108" t="str">
        <f>IF(AND(T9="",T13="",T17=""),"",SUM(H3,J3,L3))</f>
        <v/>
      </c>
      <c r="O3" s="109" t="str">
        <f>IF(AND(T9="",T13="",T17=""),"",SUM(I3,K3,M3))</f>
        <v/>
      </c>
      <c r="P3" s="110" t="str">
        <f>IF(AND(T9="",T13="",T17=""),"",AG3)</f>
        <v/>
      </c>
      <c r="Q3" s="111" t="str">
        <f>IF(AND(T9="",T13="",T17=""),"",AP3)</f>
        <v/>
      </c>
      <c r="R3" s="399" t="str">
        <f>IF(ISERROR(IF(AND(T9="",T13="",T17=""),"",SUM(AB3:AD3)+(N3-O3)/1000)+(AK3/10000)),"",IF(AND(T9="",T13="",T17=""),"",SUM(AB3:AD3)+(N3-O3)/1000)+(AK3/10000)+(AG3/100000))</f>
        <v/>
      </c>
      <c r="S3" s="399"/>
      <c r="T3" s="112" t="str">
        <f>IF(ISERROR(IF(C3="","",RANK(R3,$R$3:$S$6,0))),"",IF(C3="","",RANK(R3,$R$3:$S$6,0)))</f>
        <v/>
      </c>
      <c r="U3" s="9"/>
      <c r="V3" s="9"/>
      <c r="W3" s="7">
        <v>2</v>
      </c>
      <c r="X3" s="403" t="str">
        <f t="shared" ref="X3:X5" si="0">IF(ISERROR(INDEX($C$3:$C$6,MATCH(W3,$T$3:$T$6,0))),"",(INDEX($C$3:$C$6,MATCH(W3,$T$3:$T$6,0))))</f>
        <v/>
      </c>
      <c r="Y3" s="404"/>
      <c r="Z3" s="405"/>
      <c r="AB3" s="10" t="str">
        <f>IF(H3="","",IF(H3&gt;I3,2,1))</f>
        <v/>
      </c>
      <c r="AC3" s="10" t="str">
        <f>IF(J3="","",IF(J3&gt;K3,2,1))</f>
        <v/>
      </c>
      <c r="AD3" s="10" t="str">
        <f>IF(L3="","",IF(L3&gt;M3,2,1))</f>
        <v/>
      </c>
      <c r="AE3" s="182"/>
      <c r="AG3" s="11">
        <f>SUM(AH3:AJ3)</f>
        <v>0</v>
      </c>
      <c r="AH3" s="10">
        <f>F9+H9+J9+L9+N9+P9+R9</f>
        <v>0</v>
      </c>
      <c r="AI3" s="10">
        <f>F13+H13+J13+L13+N13+P13+R13</f>
        <v>0</v>
      </c>
      <c r="AJ3" s="10">
        <f>F17+H17+J17+L17+N17+P17+R17</f>
        <v>0</v>
      </c>
      <c r="AK3" s="394">
        <f>SUM(AH3:AJ3)-SUM(AM3:AO3)</f>
        <v>0</v>
      </c>
      <c r="AL3" s="395"/>
      <c r="AM3" s="10">
        <f>AH5</f>
        <v>0</v>
      </c>
      <c r="AN3" s="10">
        <f>AI4</f>
        <v>0</v>
      </c>
      <c r="AO3" s="10">
        <f>AJ6</f>
        <v>0</v>
      </c>
      <c r="AP3" s="9">
        <f>SUM(AM3:AO3)</f>
        <v>0</v>
      </c>
    </row>
    <row r="4" spans="2:47" ht="24" customHeight="1">
      <c r="B4" s="101">
        <v>2</v>
      </c>
      <c r="C4" s="436" t="str">
        <f>IF(GROUPS!F15="","",GROUPS!F15)</f>
        <v/>
      </c>
      <c r="D4" s="428"/>
      <c r="E4" s="429"/>
      <c r="F4" s="198" t="str">
        <f>U13</f>
        <v/>
      </c>
      <c r="G4" s="106" t="str">
        <f>T13</f>
        <v/>
      </c>
      <c r="H4" s="114"/>
      <c r="I4" s="103"/>
      <c r="J4" s="104" t="str">
        <f>U18</f>
        <v/>
      </c>
      <c r="K4" s="106" t="str">
        <f>T18</f>
        <v/>
      </c>
      <c r="L4" s="104" t="str">
        <f>T10</f>
        <v/>
      </c>
      <c r="M4" s="115" t="str">
        <f>U10</f>
        <v/>
      </c>
      <c r="N4" s="108" t="str">
        <f>IF(AND(T10="",U13="",U18=""),"",SUM(F4,J4,L4))</f>
        <v/>
      </c>
      <c r="O4" s="109" t="str">
        <f>IF(AND(T10="",U13="",U18=""),"",SUM(G4,K4,M4))</f>
        <v/>
      </c>
      <c r="P4" s="110" t="str">
        <f>IF(AND(T10="",U13="",U18=""),"",AG4)</f>
        <v/>
      </c>
      <c r="Q4" s="111" t="str">
        <f>IF(AND(T10="",U13="",U18=""),"",AP4)</f>
        <v/>
      </c>
      <c r="R4" s="399" t="str">
        <f>IF(ISERROR(IF(AND(T10="",U13="",U18=""),"",SUM(AB4:AD4)+(N4-O4)/1000)+(AK4/10000)+(AG4/100000)),"",IF(AND(T10="",U13="",U18=""),"",SUM(AB4:AD4)+(N4-O4)/1000)+(AK4/10000)+(AG4/100000))</f>
        <v/>
      </c>
      <c r="S4" s="399"/>
      <c r="T4" s="112" t="str">
        <f>IF(ISERROR(IF(C4="","",RANK(R4,$R$3:$S$6,0))),"",IF(C4="","",RANK(R4,$R$3:$S$6,0)))</f>
        <v/>
      </c>
      <c r="U4" s="9"/>
      <c r="V4" s="9"/>
      <c r="W4" s="7">
        <v>3</v>
      </c>
      <c r="X4" s="400" t="str">
        <f t="shared" si="0"/>
        <v/>
      </c>
      <c r="Y4" s="401"/>
      <c r="Z4" s="402"/>
      <c r="AB4" s="10" t="str">
        <f>IF(F4="","",IF(F4&gt;G4,2,1))</f>
        <v/>
      </c>
      <c r="AC4" s="10" t="str">
        <f>IF(J4="","",IF(J4&gt;K4,2,1))</f>
        <v/>
      </c>
      <c r="AD4" s="10" t="str">
        <f>IF(L4="","",IF(L4&gt;M4,2,1))</f>
        <v/>
      </c>
      <c r="AE4" s="182"/>
      <c r="AG4" s="11">
        <f t="shared" ref="AG4:AG6" si="1">SUM(AH4:AJ4)</f>
        <v>0</v>
      </c>
      <c r="AH4" s="10">
        <f>F10+H10+J10+L10+N10+P10+R10</f>
        <v>0</v>
      </c>
      <c r="AI4" s="10">
        <f>G13+I13+K13+M13+O13+Q13+S13</f>
        <v>0</v>
      </c>
      <c r="AJ4" s="10">
        <f>G18+I18+K18+M18+O18+Q18+S18</f>
        <v>0</v>
      </c>
      <c r="AK4" s="394">
        <f t="shared" ref="AK4:AK6" si="2">SUM(AH4:AJ4)-SUM(AM4:AO4)</f>
        <v>0</v>
      </c>
      <c r="AL4" s="395"/>
      <c r="AM4" s="10">
        <f>AH6</f>
        <v>0</v>
      </c>
      <c r="AN4" s="10">
        <f>AI3</f>
        <v>0</v>
      </c>
      <c r="AO4" s="10">
        <f>AJ5</f>
        <v>0</v>
      </c>
      <c r="AP4" s="9">
        <f t="shared" ref="AP4:AP6" si="3">SUM(AM4:AO4)</f>
        <v>0</v>
      </c>
    </row>
    <row r="5" spans="2:47" ht="24" customHeight="1">
      <c r="B5" s="101">
        <v>3</v>
      </c>
      <c r="C5" s="436" t="str">
        <f>IF(GROUPS!F16="","",GROUPS!F16)</f>
        <v/>
      </c>
      <c r="D5" s="428"/>
      <c r="E5" s="429"/>
      <c r="F5" s="198" t="str">
        <f>U9</f>
        <v/>
      </c>
      <c r="G5" s="106" t="str">
        <f>T9</f>
        <v/>
      </c>
      <c r="H5" s="104" t="str">
        <f>T18</f>
        <v/>
      </c>
      <c r="I5" s="106" t="str">
        <f>U18</f>
        <v/>
      </c>
      <c r="J5" s="114"/>
      <c r="K5" s="103"/>
      <c r="L5" s="104" t="str">
        <f>T14</f>
        <v/>
      </c>
      <c r="M5" s="115" t="str">
        <f>U14</f>
        <v/>
      </c>
      <c r="N5" s="108" t="str">
        <f>IF(AND(U9="",T14="",T18=""),"",SUM(F5,H5,L5))</f>
        <v/>
      </c>
      <c r="O5" s="109" t="str">
        <f>IF(AND(U9="",T14="",T18=""),"",SUM(G5,I5,M5))</f>
        <v/>
      </c>
      <c r="P5" s="110" t="str">
        <f>IF(AND(U9="",T14="",T18=""),"",AG5)</f>
        <v/>
      </c>
      <c r="Q5" s="111" t="str">
        <f>IF(AND(U9="",T14="",T18=""),"",AP5)</f>
        <v/>
      </c>
      <c r="R5" s="399" t="str">
        <f>IF(ISERROR(IF(AND(U9="",T14="",T18=""),"",SUM(AB5:AD5)+(N5-O5)/1000)+(AK5/10000)+(AG5/100000)),"",IF(AND(U9="",T14="",T18=""),"",SUM(AB5:AD5)+(N5-O5)/1000)+(AK5/10000)+(AG5/100000))</f>
        <v/>
      </c>
      <c r="S5" s="399"/>
      <c r="T5" s="112" t="str">
        <f>IF(ISERROR(IF(C5="","",RANK(R5,$R$3:$S$6,0))),"",IF(C5="","",RANK(R5,$R$3:$S$6,0)))</f>
        <v/>
      </c>
      <c r="U5" s="9"/>
      <c r="V5" s="9"/>
      <c r="W5" s="7">
        <v>4</v>
      </c>
      <c r="X5" s="400" t="str">
        <f t="shared" si="0"/>
        <v/>
      </c>
      <c r="Y5" s="401"/>
      <c r="Z5" s="402"/>
      <c r="AB5" s="10" t="str">
        <f t="shared" ref="AB5:AB6" si="4">IF(F5="","",IF(F5&gt;G5,2,1))</f>
        <v/>
      </c>
      <c r="AC5" s="10" t="str">
        <f>IF(H5="","",IF(H5&gt;I5,2,1))</f>
        <v/>
      </c>
      <c r="AD5" s="10" t="str">
        <f>IF(L5="","",IF(L5&gt;M5,2,1))</f>
        <v/>
      </c>
      <c r="AE5" s="182"/>
      <c r="AG5" s="11">
        <f t="shared" si="1"/>
        <v>0</v>
      </c>
      <c r="AH5" s="10">
        <f>G9+I9+K9+M9+O9+Q9+S9</f>
        <v>0</v>
      </c>
      <c r="AI5" s="10">
        <f>F14+H14+J14+L14+N14+P14+R14</f>
        <v>0</v>
      </c>
      <c r="AJ5" s="10">
        <f>F18+H18+J18+L18+N18+P18+R18</f>
        <v>0</v>
      </c>
      <c r="AK5" s="394">
        <f t="shared" si="2"/>
        <v>0</v>
      </c>
      <c r="AL5" s="395"/>
      <c r="AM5" s="10">
        <f>AH3</f>
        <v>0</v>
      </c>
      <c r="AN5" s="10">
        <f>AI6</f>
        <v>0</v>
      </c>
      <c r="AO5" s="10">
        <f>AJ4</f>
        <v>0</v>
      </c>
      <c r="AP5" s="9">
        <f t="shared" si="3"/>
        <v>0</v>
      </c>
    </row>
    <row r="6" spans="2:47" ht="24" customHeight="1" thickBot="1">
      <c r="B6" s="116">
        <v>4</v>
      </c>
      <c r="C6" s="435" t="str">
        <f>IF(GROUPS!F17="","",GROUPS!F17)</f>
        <v/>
      </c>
      <c r="D6" s="433"/>
      <c r="E6" s="434"/>
      <c r="F6" s="199" t="str">
        <f>U17</f>
        <v/>
      </c>
      <c r="G6" s="118" t="str">
        <f>T17</f>
        <v/>
      </c>
      <c r="H6" s="119" t="str">
        <f>U10</f>
        <v/>
      </c>
      <c r="I6" s="118" t="str">
        <f>T10</f>
        <v/>
      </c>
      <c r="J6" s="119" t="str">
        <f>U14</f>
        <v/>
      </c>
      <c r="K6" s="118" t="str">
        <f>T14</f>
        <v/>
      </c>
      <c r="L6" s="120"/>
      <c r="M6" s="121"/>
      <c r="N6" s="122" t="str">
        <f>IF(AND(U10="",U14="",U17=""),"",SUM(F6,H6,J6))</f>
        <v/>
      </c>
      <c r="O6" s="123" t="str">
        <f>IF(AND(U10="",U14="",U17=""),"",SUM(G6,I6,K6))</f>
        <v/>
      </c>
      <c r="P6" s="124" t="str">
        <f>IF(AND(U10="",U14="",U17=""),"",AG6)</f>
        <v/>
      </c>
      <c r="Q6" s="125" t="str">
        <f>IF(AND(U10="",U14="",U17=""),"",AP6)</f>
        <v/>
      </c>
      <c r="R6" s="393" t="str">
        <f>IF(ISERROR(IF(AND(U10="",U14="",U17=""),"",SUM(AB6:AD6)+(N6-O6)/1000)+(AK6/10000)+(AG6/100000)),"",IF(AND(U10="",U14="",U17=""),"",SUM(AB6:AD6)+(N6-O6)/1000)+(AK6/10000)+(AG6/100000))</f>
        <v/>
      </c>
      <c r="S6" s="393"/>
      <c r="T6" s="126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182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394">
        <f t="shared" si="2"/>
        <v>0</v>
      </c>
      <c r="AL6" s="395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27">
        <f>SUM(P3:P6)</f>
        <v>0</v>
      </c>
      <c r="Q7" s="127">
        <f>SUM(Q3:Q6)</f>
        <v>0</v>
      </c>
    </row>
    <row r="8" spans="2:47" ht="18.600000000000001" thickBot="1">
      <c r="B8" s="380" t="s">
        <v>7</v>
      </c>
      <c r="C8" s="385"/>
      <c r="D8" s="385"/>
      <c r="E8" s="381"/>
      <c r="F8" s="386" t="s">
        <v>8</v>
      </c>
      <c r="G8" s="387"/>
      <c r="H8" s="383" t="s">
        <v>9</v>
      </c>
      <c r="I8" s="387"/>
      <c r="J8" s="383" t="s">
        <v>10</v>
      </c>
      <c r="K8" s="387"/>
      <c r="L8" s="383" t="s">
        <v>11</v>
      </c>
      <c r="M8" s="387"/>
      <c r="N8" s="383" t="s">
        <v>12</v>
      </c>
      <c r="O8" s="387"/>
      <c r="P8" s="383" t="s">
        <v>13</v>
      </c>
      <c r="Q8" s="387"/>
      <c r="R8" s="383" t="s">
        <v>14</v>
      </c>
      <c r="S8" s="384"/>
      <c r="T8" s="380" t="s">
        <v>15</v>
      </c>
      <c r="U8" s="381"/>
      <c r="AB8" s="388">
        <v>1</v>
      </c>
      <c r="AC8" s="389"/>
      <c r="AD8" s="388">
        <v>2</v>
      </c>
      <c r="AE8" s="389"/>
      <c r="AF8" s="388">
        <v>3</v>
      </c>
      <c r="AG8" s="389"/>
      <c r="AH8" s="388">
        <v>4</v>
      </c>
      <c r="AI8" s="389"/>
      <c r="AJ8" s="388">
        <v>5</v>
      </c>
      <c r="AK8" s="389"/>
      <c r="AL8" s="388">
        <v>6</v>
      </c>
      <c r="AM8" s="389"/>
      <c r="AN8" s="388">
        <v>7</v>
      </c>
      <c r="AO8" s="389"/>
    </row>
    <row r="9" spans="2:47">
      <c r="B9" s="128">
        <v>1</v>
      </c>
      <c r="C9" s="129" t="str">
        <f>IF(C3="","",VLOOKUP(B9,$B$3:$E$6,2,FALSE))</f>
        <v/>
      </c>
      <c r="D9" s="130">
        <v>3</v>
      </c>
      <c r="E9" s="131" t="str">
        <f>IF(C5="","",VLOOKUP(D9,$B$3:$E$6,2,FALSE))</f>
        <v/>
      </c>
      <c r="F9" s="132"/>
      <c r="G9" s="133"/>
      <c r="H9" s="134"/>
      <c r="I9" s="133"/>
      <c r="J9" s="132"/>
      <c r="K9" s="135"/>
      <c r="L9" s="134"/>
      <c r="M9" s="133"/>
      <c r="N9" s="132"/>
      <c r="O9" s="135"/>
      <c r="P9" s="134"/>
      <c r="Q9" s="133"/>
      <c r="R9" s="132"/>
      <c r="S9" s="135"/>
      <c r="T9" s="136" t="str">
        <f>IF(F9="","",SUM(SUMPRODUCT(--(F9&gt;G9)),SUMPRODUCT(--(H9&gt;I9)),SUMPRODUCT(--(J9&gt;K9)),SUMPRODUCT(--(L9&gt;M9)),SUMPRODUCT(--(N9&gt;O9)),SUMPRODUCT(--(P9&gt;Q9)),SUMPRODUCT(--(R9&gt;S9))))</f>
        <v/>
      </c>
      <c r="U9" s="137" t="str">
        <f>IF(F9="","",SUM(SUMPRODUCT(--(F9&lt;G9)),SUMPRODUCT(--(H9&lt;I9)),SUMPRODUCT(--(J9&lt;K9)),SUMPRODUCT(--(L9&lt;M9)),SUMPRODUCT(--(N9&lt;O9)),SUMPRODUCT(--(P9&lt;Q9)),SUMPRODUCT(--(R9&lt;S9))))</f>
        <v/>
      </c>
      <c r="AB9" s="10" t="str">
        <f>IF(F9="","",IF(F9&gt;G9,1,0))</f>
        <v/>
      </c>
      <c r="AC9" s="10" t="str">
        <f>IF(G9="","",IF(G9&gt;F9,1,0))</f>
        <v/>
      </c>
      <c r="AD9" s="10" t="str">
        <f>IF(H9="","",IF(H9&gt;I9,1,0))</f>
        <v/>
      </c>
      <c r="AE9" s="10" t="str">
        <f>IF(I9="","",IF(I9&gt;H9,1,0))</f>
        <v/>
      </c>
      <c r="AF9" s="10" t="str">
        <f>IF(J9="","",IF(J9&gt;K9,1,0))</f>
        <v/>
      </c>
      <c r="AG9" s="10" t="str">
        <f>IF(K9="","",IF(K9&gt;J9,1,0))</f>
        <v/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38">
        <v>2</v>
      </c>
      <c r="C10" s="139" t="str">
        <f>IF(C4="","",VLOOKUP(B10,$B$3:$E$6,2,FALSE))</f>
        <v/>
      </c>
      <c r="D10" s="140">
        <v>4</v>
      </c>
      <c r="E10" s="141" t="str">
        <f>IF(C6="","",VLOOKUP(D10,$B$3:$E$6,2,FALSE))</f>
        <v/>
      </c>
      <c r="F10" s="142"/>
      <c r="G10" s="143"/>
      <c r="H10" s="144"/>
      <c r="I10" s="143"/>
      <c r="J10" s="142"/>
      <c r="K10" s="145"/>
      <c r="L10" s="144"/>
      <c r="M10" s="143"/>
      <c r="N10" s="142"/>
      <c r="O10" s="145"/>
      <c r="P10" s="144"/>
      <c r="Q10" s="143"/>
      <c r="R10" s="142"/>
      <c r="S10" s="145"/>
      <c r="T10" s="146" t="str">
        <f>IF(F10="","",SUM(SUMPRODUCT(--(F10&gt;G10)),SUMPRODUCT(--(H10&gt;I10)),SUMPRODUCT(--(J10&gt;K10)),SUMPRODUCT(--(L10&gt;M10)),SUMPRODUCT(--(N10&gt;O10)),SUMPRODUCT(--(P10&gt;Q10)),SUMPRODUCT(--(R10&gt;S10))))</f>
        <v/>
      </c>
      <c r="U10" s="147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380" t="s">
        <v>16</v>
      </c>
      <c r="C12" s="385"/>
      <c r="D12" s="385"/>
      <c r="E12" s="381"/>
      <c r="F12" s="386" t="s">
        <v>8</v>
      </c>
      <c r="G12" s="387"/>
      <c r="H12" s="383" t="s">
        <v>9</v>
      </c>
      <c r="I12" s="387"/>
      <c r="J12" s="383" t="s">
        <v>10</v>
      </c>
      <c r="K12" s="387"/>
      <c r="L12" s="383" t="s">
        <v>11</v>
      </c>
      <c r="M12" s="387"/>
      <c r="N12" s="383" t="s">
        <v>12</v>
      </c>
      <c r="O12" s="387"/>
      <c r="P12" s="383" t="s">
        <v>13</v>
      </c>
      <c r="Q12" s="387"/>
      <c r="R12" s="383" t="s">
        <v>14</v>
      </c>
      <c r="S12" s="384"/>
      <c r="T12" s="380" t="s">
        <v>15</v>
      </c>
      <c r="U12" s="381"/>
      <c r="AU12" s="150"/>
    </row>
    <row r="13" spans="2:47">
      <c r="B13" s="128">
        <v>1</v>
      </c>
      <c r="C13" s="148" t="str">
        <f>IF(C3="","",VLOOKUP(B13,$B$3:$E$6,2,FALSE))</f>
        <v/>
      </c>
      <c r="D13" s="130">
        <v>2</v>
      </c>
      <c r="E13" s="131" t="str">
        <f>IF(C4="","",VLOOKUP(D13,$B$3:$E$6,2,FALSE))</f>
        <v/>
      </c>
      <c r="F13" s="132"/>
      <c r="G13" s="133"/>
      <c r="H13" s="134"/>
      <c r="I13" s="133"/>
      <c r="J13" s="132"/>
      <c r="K13" s="135"/>
      <c r="L13" s="134"/>
      <c r="M13" s="133"/>
      <c r="N13" s="132"/>
      <c r="O13" s="135"/>
      <c r="P13" s="134"/>
      <c r="Q13" s="133"/>
      <c r="R13" s="132"/>
      <c r="S13" s="135"/>
      <c r="T13" s="136" t="str">
        <f>IF(F13="","",SUM(SUMPRODUCT(--(F13&gt;G13)),SUMPRODUCT(--(H13&gt;I13)),SUMPRODUCT(--(J13&gt;K13)),SUMPRODUCT(--(L13&gt;M13)),SUMPRODUCT(--(N13&gt;O13)),SUMPRODUCT(--(P13&gt;Q13)),SUMPRODUCT(--(R13&gt;S13))))</f>
        <v/>
      </c>
      <c r="U13" s="137" t="str">
        <f>IF(F13="","",SUM(SUMPRODUCT(--(F13&lt;G13)),SUMPRODUCT(--(H13&lt;I13)),SUMPRODUCT(--(J13&lt;K13)),SUMPRODUCT(--(L13&lt;M13)),SUMPRODUCT(--(N13&lt;O13)),SUMPRODUCT(--(P13&lt;Q13)),SUMPRODUCT(--(R13&lt;S13))))</f>
        <v/>
      </c>
      <c r="AB13" s="10" t="str">
        <f>IF(F13="","",IF(F13&gt;G13,1,0))</f>
        <v/>
      </c>
      <c r="AC13" s="10" t="str">
        <f>IF(G13="","",IF(G13&gt;F13,1,0))</f>
        <v/>
      </c>
      <c r="AD13" s="10" t="str">
        <f>IF(H13="","",IF(H13&gt;I13,1,0))</f>
        <v/>
      </c>
      <c r="AE13" s="10" t="str">
        <f>IF(I13="","",IF(I13&gt;H13,1,0))</f>
        <v/>
      </c>
      <c r="AF13" s="10" t="str">
        <f>IF(J13="","",IF(J13&gt;K13,1,0))</f>
        <v/>
      </c>
      <c r="AG13" s="10" t="str">
        <f>IF(K13="","",IF(K13&gt;J13,1,0))</f>
        <v/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38">
        <v>3</v>
      </c>
      <c r="C14" s="149" t="str">
        <f>IF(C3="","",VLOOKUP(B14,$B$3:$E$6,2,FALSE))</f>
        <v/>
      </c>
      <c r="D14" s="140">
        <v>4</v>
      </c>
      <c r="E14" s="141" t="str">
        <f>IF(C6="","",VLOOKUP(D14,$B$3:$E$6,2,FALSE))</f>
        <v/>
      </c>
      <c r="F14" s="142"/>
      <c r="G14" s="143"/>
      <c r="H14" s="144"/>
      <c r="I14" s="143"/>
      <c r="J14" s="142"/>
      <c r="K14" s="145"/>
      <c r="L14" s="144"/>
      <c r="M14" s="143"/>
      <c r="N14" s="142"/>
      <c r="O14" s="145"/>
      <c r="P14" s="144"/>
      <c r="Q14" s="143"/>
      <c r="R14" s="142"/>
      <c r="S14" s="145"/>
      <c r="T14" s="146" t="str">
        <f>IF(F14="","",SUM(SUMPRODUCT(--(F14&gt;G14)),SUMPRODUCT(--(H14&gt;I14)),SUMPRODUCT(--(J14&gt;K14)),SUMPRODUCT(--(L14&gt;M14)),SUMPRODUCT(--(N14&gt;O14)),SUMPRODUCT(--(P14&gt;Q14)),SUMPRODUCT(--(R14&gt;S14))))</f>
        <v/>
      </c>
      <c r="U14" s="147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380" t="s">
        <v>17</v>
      </c>
      <c r="C16" s="385"/>
      <c r="D16" s="385"/>
      <c r="E16" s="381"/>
      <c r="F16" s="386" t="s">
        <v>8</v>
      </c>
      <c r="G16" s="387"/>
      <c r="H16" s="383" t="s">
        <v>9</v>
      </c>
      <c r="I16" s="387"/>
      <c r="J16" s="383" t="s">
        <v>10</v>
      </c>
      <c r="K16" s="387"/>
      <c r="L16" s="383" t="s">
        <v>11</v>
      </c>
      <c r="M16" s="387"/>
      <c r="N16" s="383" t="s">
        <v>12</v>
      </c>
      <c r="O16" s="387"/>
      <c r="P16" s="383" t="s">
        <v>13</v>
      </c>
      <c r="Q16" s="387"/>
      <c r="R16" s="383" t="s">
        <v>14</v>
      </c>
      <c r="S16" s="384"/>
      <c r="T16" s="380" t="s">
        <v>15</v>
      </c>
      <c r="U16" s="381"/>
    </row>
    <row r="17" spans="2:41">
      <c r="B17" s="128">
        <v>1</v>
      </c>
      <c r="C17" s="129" t="str">
        <f>IF(C3="","",VLOOKUP(B17,$B$3:$E$6,2,FALSE))</f>
        <v/>
      </c>
      <c r="D17" s="130">
        <v>4</v>
      </c>
      <c r="E17" s="131" t="str">
        <f>IF(C6="","",VLOOKUP(D17,$B$3:$E$6,2,FALSE))</f>
        <v/>
      </c>
      <c r="F17" s="132"/>
      <c r="G17" s="133"/>
      <c r="H17" s="134"/>
      <c r="I17" s="133"/>
      <c r="J17" s="132"/>
      <c r="K17" s="135"/>
      <c r="L17" s="134"/>
      <c r="M17" s="133"/>
      <c r="N17" s="132"/>
      <c r="O17" s="135"/>
      <c r="P17" s="134"/>
      <c r="Q17" s="133"/>
      <c r="R17" s="132"/>
      <c r="S17" s="135"/>
      <c r="T17" s="136" t="str">
        <f>IF(F17="","",SUM(SUMPRODUCT(--(F17&gt;G17)),SUMPRODUCT(--(H17&gt;I17)),SUMPRODUCT(--(J17&gt;K17)),SUMPRODUCT(--(L17&gt;M17)),SUMPRODUCT(--(N17&gt;O17)),SUMPRODUCT(--(P17&gt;Q17)),SUMPRODUCT(--(R17&gt;S17))))</f>
        <v/>
      </c>
      <c r="U17" s="137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38">
        <v>3</v>
      </c>
      <c r="C18" s="139" t="str">
        <f>IF(C5="","",VLOOKUP(B18,$B$3:$E$6,2,FALSE))</f>
        <v/>
      </c>
      <c r="D18" s="140">
        <v>2</v>
      </c>
      <c r="E18" s="141" t="str">
        <f>IF(C4="","",VLOOKUP(D18,$B$3:$E$6,2,FALSE))</f>
        <v/>
      </c>
      <c r="F18" s="142"/>
      <c r="G18" s="143"/>
      <c r="H18" s="144"/>
      <c r="I18" s="143"/>
      <c r="J18" s="142"/>
      <c r="K18" s="145"/>
      <c r="L18" s="144"/>
      <c r="M18" s="143"/>
      <c r="N18" s="142"/>
      <c r="O18" s="145"/>
      <c r="P18" s="144"/>
      <c r="Q18" s="143"/>
      <c r="R18" s="142"/>
      <c r="S18" s="145"/>
      <c r="T18" s="146" t="str">
        <f>IF(F18="","",SUM(SUMPRODUCT(--(F18&gt;G18)),SUMPRODUCT(--(H18&gt;I18)),SUMPRODUCT(--(J18&gt;K18)),SUMPRODUCT(--(L18&gt;M18)),SUMPRODUCT(--(N18&gt;O18)),SUMPRODUCT(--(P18&gt;Q18)),SUMPRODUCT(--(R18&gt;S18))))</f>
        <v/>
      </c>
      <c r="U18" s="147" t="str">
        <f>IF(F18="","",SUM(SUMPRODUCT(--(F18&lt;G18)),SUMPRODUCT(--(H18&lt;I18)),SUMPRODUCT(--(J18&lt;K18)),SUMPRODUCT(--(L18&lt;M18)),SUMPRODUCT(--(N18&lt;O18)),SUMPRODUCT(--(P18&lt;Q18)),SUMPRODUCT(--(R18&lt;S18))))</f>
        <v/>
      </c>
      <c r="AB18" s="10" t="str">
        <f>IF(F18="","",IF(F18&gt;G18,1,0))</f>
        <v/>
      </c>
      <c r="AC18" s="10" t="str">
        <f>IF(G18="","",IF(G18&gt;F18,1,0))</f>
        <v/>
      </c>
      <c r="AD18" s="10" t="str">
        <f>IF(H18="","",IF(H18&gt;I18,1,0))</f>
        <v/>
      </c>
      <c r="AE18" s="10" t="str">
        <f>IF(I18="","",IF(I18&gt;H18,1,0))</f>
        <v/>
      </c>
      <c r="AF18" s="10" t="str">
        <f>IF(J18="","",IF(J18&gt;K18,1,0))</f>
        <v/>
      </c>
      <c r="AG18" s="10" t="str">
        <f>IF(K18="","",IF(K18&gt;J18,1,0))</f>
        <v/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382"/>
      <c r="C21" s="382"/>
      <c r="D21" s="382"/>
      <c r="E21" s="382"/>
      <c r="F21" s="382"/>
      <c r="G21" s="382"/>
      <c r="H21" s="382"/>
      <c r="I21" s="382"/>
      <c r="J21" s="382"/>
      <c r="K21" s="382"/>
      <c r="L21" s="382"/>
      <c r="M21" s="382"/>
      <c r="N21" s="382"/>
      <c r="O21" s="382"/>
      <c r="P21" s="382"/>
      <c r="Q21" s="382"/>
      <c r="R21" s="382"/>
      <c r="S21" s="382"/>
      <c r="T21" s="382"/>
      <c r="U21" s="382"/>
    </row>
  </sheetData>
  <mergeCells count="63"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  <mergeCell ref="X2:Z2"/>
    <mergeCell ref="AB2:AE2"/>
    <mergeCell ref="AK2:AL2"/>
    <mergeCell ref="C3:E3"/>
    <mergeCell ref="R3:S3"/>
    <mergeCell ref="X3:Z3"/>
    <mergeCell ref="AK3:AL3"/>
    <mergeCell ref="C4:E4"/>
    <mergeCell ref="R4:S4"/>
    <mergeCell ref="X4:Z4"/>
    <mergeCell ref="AK4:AL4"/>
    <mergeCell ref="C5:E5"/>
    <mergeCell ref="R5:S5"/>
    <mergeCell ref="X5:Z5"/>
    <mergeCell ref="AK5:AL5"/>
    <mergeCell ref="C6:E6"/>
    <mergeCell ref="R6:S6"/>
    <mergeCell ref="AK6:AL6"/>
    <mergeCell ref="B8:E8"/>
    <mergeCell ref="F8:G8"/>
    <mergeCell ref="H8:I8"/>
    <mergeCell ref="J8:K8"/>
    <mergeCell ref="L8:M8"/>
    <mergeCell ref="N8:O8"/>
    <mergeCell ref="P8:Q8"/>
    <mergeCell ref="AJ8:AK8"/>
    <mergeCell ref="AL8:AM8"/>
    <mergeCell ref="AN8:AO8"/>
    <mergeCell ref="B12:E12"/>
    <mergeCell ref="F12:G12"/>
    <mergeCell ref="H12:I12"/>
    <mergeCell ref="J12:K12"/>
    <mergeCell ref="L12:M12"/>
    <mergeCell ref="N12:O12"/>
    <mergeCell ref="P12:Q12"/>
    <mergeCell ref="R8:S8"/>
    <mergeCell ref="T8:U8"/>
    <mergeCell ref="AB8:AC8"/>
    <mergeCell ref="AD8:AE8"/>
    <mergeCell ref="AF8:AG8"/>
    <mergeCell ref="AH8:AI8"/>
    <mergeCell ref="T16:U16"/>
    <mergeCell ref="B21:U21"/>
    <mergeCell ref="R12:S12"/>
    <mergeCell ref="T12:U12"/>
    <mergeCell ref="B16:E16"/>
    <mergeCell ref="F16:G16"/>
    <mergeCell ref="H16:I16"/>
    <mergeCell ref="J16:K16"/>
    <mergeCell ref="L16:M16"/>
    <mergeCell ref="N16:O16"/>
    <mergeCell ref="P16:Q16"/>
    <mergeCell ref="R16:S16"/>
  </mergeCells>
  <pageMargins left="0.16" right="0.2" top="0.75" bottom="0.75" header="0.3" footer="0.3"/>
  <pageSetup paperSize="9" orientation="landscape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B1:AU21"/>
  <sheetViews>
    <sheetView topLeftCell="D1" zoomScaleNormal="100" workbookViewId="0">
      <selection activeCell="E1" sqref="E1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hidden="1" customWidth="1"/>
    <col min="28" max="41" width="4.109375" style="11" hidden="1" customWidth="1"/>
    <col min="42" max="42" width="4.109375" style="9" hidden="1" customWidth="1"/>
    <col min="43" max="16384" width="9.109375" style="9"/>
  </cols>
  <sheetData>
    <row r="1" spans="2:47" s="6" customFormat="1" ht="21.6" thickBot="1">
      <c r="B1" s="430" t="s">
        <v>0</v>
      </c>
      <c r="C1" s="430"/>
      <c r="D1" s="430"/>
      <c r="E1" s="4" t="s">
        <v>433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09" t="s">
        <v>1</v>
      </c>
      <c r="R1" s="409"/>
      <c r="S1" s="409"/>
      <c r="T1" s="409"/>
      <c r="U1" s="409"/>
      <c r="V1" s="5"/>
      <c r="W1" s="5"/>
      <c r="X1" s="5"/>
      <c r="Y1" s="5"/>
      <c r="Z1" s="5"/>
      <c r="AI1" s="6" t="s">
        <v>124</v>
      </c>
      <c r="AN1" s="6" t="s">
        <v>124</v>
      </c>
    </row>
    <row r="2" spans="2:47" s="6" customFormat="1" ht="24" customHeight="1">
      <c r="B2" s="99" t="s">
        <v>2</v>
      </c>
      <c r="C2" s="431" t="s">
        <v>3</v>
      </c>
      <c r="D2" s="431"/>
      <c r="E2" s="432"/>
      <c r="F2" s="416">
        <v>1</v>
      </c>
      <c r="G2" s="414"/>
      <c r="H2" s="415">
        <v>2</v>
      </c>
      <c r="I2" s="414"/>
      <c r="J2" s="415">
        <v>3</v>
      </c>
      <c r="K2" s="414"/>
      <c r="L2" s="415">
        <v>4</v>
      </c>
      <c r="M2" s="416"/>
      <c r="N2" s="417" t="s">
        <v>4</v>
      </c>
      <c r="O2" s="418"/>
      <c r="P2" s="419" t="s">
        <v>84</v>
      </c>
      <c r="Q2" s="420"/>
      <c r="R2" s="421" t="s">
        <v>5</v>
      </c>
      <c r="S2" s="421"/>
      <c r="T2" s="100" t="s">
        <v>6</v>
      </c>
      <c r="W2" s="7">
        <v>1</v>
      </c>
      <c r="X2" s="403" t="str">
        <f>IF(ISERROR(INDEX($C$3:$C$6,MATCH(W2,$T$3:$T$6,0))),"",(INDEX($C$3:$C$6,MATCH(W2,$T$3:$T$6,0))))</f>
        <v/>
      </c>
      <c r="Y2" s="404"/>
      <c r="Z2" s="405"/>
      <c r="AB2" s="406" t="s">
        <v>85</v>
      </c>
      <c r="AC2" s="406"/>
      <c r="AD2" s="406"/>
      <c r="AE2" s="406"/>
      <c r="AG2" s="6" t="s">
        <v>86</v>
      </c>
      <c r="AK2" s="407" t="s">
        <v>87</v>
      </c>
      <c r="AL2" s="407"/>
      <c r="AP2" s="6" t="s">
        <v>88</v>
      </c>
    </row>
    <row r="3" spans="2:47" ht="24" customHeight="1">
      <c r="B3" s="200">
        <v>1</v>
      </c>
      <c r="C3" s="428" t="str">
        <f>IF(GROUPS!H14="","",GROUPS!H14)</f>
        <v/>
      </c>
      <c r="D3" s="428"/>
      <c r="E3" s="429"/>
      <c r="F3" s="197"/>
      <c r="G3" s="103"/>
      <c r="H3" s="104" t="str">
        <f>T13</f>
        <v/>
      </c>
      <c r="I3" s="105" t="str">
        <f>U13</f>
        <v/>
      </c>
      <c r="J3" s="104" t="str">
        <f>T9</f>
        <v/>
      </c>
      <c r="K3" s="106" t="str">
        <f>U9</f>
        <v/>
      </c>
      <c r="L3" s="104" t="str">
        <f>T17</f>
        <v/>
      </c>
      <c r="M3" s="107" t="str">
        <f>U17</f>
        <v/>
      </c>
      <c r="N3" s="108" t="str">
        <f>IF(AND(T9="",T13="",T17=""),"",SUM(H3,J3,L3))</f>
        <v/>
      </c>
      <c r="O3" s="109" t="str">
        <f>IF(AND(T9="",T13="",T17=""),"",SUM(I3,K3,M3))</f>
        <v/>
      </c>
      <c r="P3" s="110" t="str">
        <f>IF(AND(T9="",T13="",T17=""),"",AG3)</f>
        <v/>
      </c>
      <c r="Q3" s="111" t="str">
        <f>IF(AND(T9="",T13="",T17=""),"",AP3)</f>
        <v/>
      </c>
      <c r="R3" s="399" t="str">
        <f>IF(ISERROR(IF(AND(T9="",T13="",T17=""),"",SUM(AB3:AD3)+(N3-O3)/1000)+(AK3/10000)),"",IF(AND(T9="",T13="",T17=""),"",SUM(AB3:AD3)+(N3-O3)/1000)+(AK3/10000)+(AG3/100000))</f>
        <v/>
      </c>
      <c r="S3" s="399"/>
      <c r="T3" s="112" t="str">
        <f>IF(ISERROR(IF(C3="","",RANK(R3,$R$3:$S$6,0))),"",IF(C3="","",RANK(R3,$R$3:$S$6,0)))</f>
        <v/>
      </c>
      <c r="U3" s="9"/>
      <c r="V3" s="9"/>
      <c r="W3" s="7">
        <v>2</v>
      </c>
      <c r="X3" s="403" t="str">
        <f t="shared" ref="X3:X5" si="0">IF(ISERROR(INDEX($C$3:$C$6,MATCH(W3,$T$3:$T$6,0))),"",(INDEX($C$3:$C$6,MATCH(W3,$T$3:$T$6,0))))</f>
        <v/>
      </c>
      <c r="Y3" s="404"/>
      <c r="Z3" s="405"/>
      <c r="AB3" s="10" t="str">
        <f>IF(H3="","",IF(H3&gt;I3,2,1))</f>
        <v/>
      </c>
      <c r="AC3" s="10" t="str">
        <f>IF(J3="","",IF(J3&gt;K3,2,1))</f>
        <v/>
      </c>
      <c r="AD3" s="10" t="str">
        <f>IF(L3="","",IF(L3&gt;M3,2,1))</f>
        <v/>
      </c>
      <c r="AE3" s="182"/>
      <c r="AG3" s="11">
        <f>SUM(AH3:AJ3)</f>
        <v>0</v>
      </c>
      <c r="AH3" s="10">
        <f>F9+H9+J9+L9+N9+P9+R9</f>
        <v>0</v>
      </c>
      <c r="AI3" s="10">
        <f>F13+H13+J13+L13+N13+P13+R13</f>
        <v>0</v>
      </c>
      <c r="AJ3" s="10">
        <f>F17+H17+J17+L17+N17+P17+R17</f>
        <v>0</v>
      </c>
      <c r="AK3" s="394">
        <f>SUM(AH3:AJ3)-SUM(AM3:AO3)</f>
        <v>0</v>
      </c>
      <c r="AL3" s="395"/>
      <c r="AM3" s="10">
        <f>AH5</f>
        <v>0</v>
      </c>
      <c r="AN3" s="10">
        <f>AI4</f>
        <v>0</v>
      </c>
      <c r="AO3" s="10">
        <f>AJ6</f>
        <v>0</v>
      </c>
      <c r="AP3" s="9">
        <f>SUM(AM3:AO3)</f>
        <v>0</v>
      </c>
    </row>
    <row r="4" spans="2:47" ht="24" customHeight="1">
      <c r="B4" s="200">
        <v>2</v>
      </c>
      <c r="C4" s="428" t="str">
        <f>IF(GROUPS!H15="","",GROUPS!H15)</f>
        <v/>
      </c>
      <c r="D4" s="428"/>
      <c r="E4" s="429"/>
      <c r="F4" s="198" t="str">
        <f>U13</f>
        <v/>
      </c>
      <c r="G4" s="106" t="str">
        <f>T13</f>
        <v/>
      </c>
      <c r="H4" s="114"/>
      <c r="I4" s="103"/>
      <c r="J4" s="104" t="str">
        <f>U18</f>
        <v/>
      </c>
      <c r="K4" s="106" t="str">
        <f>T18</f>
        <v/>
      </c>
      <c r="L4" s="104" t="str">
        <f>T10</f>
        <v/>
      </c>
      <c r="M4" s="115" t="str">
        <f>U10</f>
        <v/>
      </c>
      <c r="N4" s="108" t="str">
        <f>IF(AND(T10="",U13="",U18=""),"",SUM(F4,J4,L4))</f>
        <v/>
      </c>
      <c r="O4" s="109" t="str">
        <f>IF(AND(T10="",U13="",U18=""),"",SUM(G4,K4,M4))</f>
        <v/>
      </c>
      <c r="P4" s="110" t="str">
        <f>IF(AND(T10="",U13="",U18=""),"",AG4)</f>
        <v/>
      </c>
      <c r="Q4" s="111" t="str">
        <f>IF(AND(T10="",U13="",U18=""),"",AP4)</f>
        <v/>
      </c>
      <c r="R4" s="399" t="str">
        <f>IF(ISERROR(IF(AND(T10="",U13="",U18=""),"",SUM(AB4:AD4)+(N4-O4)/1000)+(AK4/10000)+(AG4/100000)),"",IF(AND(T10="",U13="",U18=""),"",SUM(AB4:AD4)+(N4-O4)/1000)+(AK4/10000)+(AG4/100000))</f>
        <v/>
      </c>
      <c r="S4" s="399"/>
      <c r="T4" s="112" t="str">
        <f>IF(ISERROR(IF(C4="","",RANK(R4,$R$3:$S$6,0))),"",IF(C4="","",RANK(R4,$R$3:$S$6,0)))</f>
        <v/>
      </c>
      <c r="U4" s="9"/>
      <c r="V4" s="9"/>
      <c r="W4" s="7">
        <v>3</v>
      </c>
      <c r="X4" s="400" t="str">
        <f t="shared" si="0"/>
        <v/>
      </c>
      <c r="Y4" s="401"/>
      <c r="Z4" s="402"/>
      <c r="AB4" s="10" t="str">
        <f>IF(F4="","",IF(F4&gt;G4,2,1))</f>
        <v/>
      </c>
      <c r="AC4" s="10" t="str">
        <f>IF(J4="","",IF(J4&gt;K4,2,1))</f>
        <v/>
      </c>
      <c r="AD4" s="10" t="str">
        <f>IF(L4="","",IF(L4&gt;M4,2,1))</f>
        <v/>
      </c>
      <c r="AE4" s="182"/>
      <c r="AG4" s="11">
        <f t="shared" ref="AG4:AG6" si="1">SUM(AH4:AJ4)</f>
        <v>0</v>
      </c>
      <c r="AH4" s="10">
        <f>F10+H10+J10+L10+N10+P10+R10</f>
        <v>0</v>
      </c>
      <c r="AI4" s="10">
        <f>G13+I13+K13+M13+O13+Q13+S13</f>
        <v>0</v>
      </c>
      <c r="AJ4" s="10">
        <f>G18+I18+K18+M18+O18+Q18+S18</f>
        <v>0</v>
      </c>
      <c r="AK4" s="394">
        <f t="shared" ref="AK4:AK6" si="2">SUM(AH4:AJ4)-SUM(AM4:AO4)</f>
        <v>0</v>
      </c>
      <c r="AL4" s="395"/>
      <c r="AM4" s="10">
        <f>AH6</f>
        <v>0</v>
      </c>
      <c r="AN4" s="10">
        <f>AI3</f>
        <v>0</v>
      </c>
      <c r="AO4" s="10">
        <f>AJ5</f>
        <v>0</v>
      </c>
      <c r="AP4" s="9">
        <f t="shared" ref="AP4:AP6" si="3">SUM(AM4:AO4)</f>
        <v>0</v>
      </c>
    </row>
    <row r="5" spans="2:47" ht="24" customHeight="1">
      <c r="B5" s="200">
        <v>3</v>
      </c>
      <c r="C5" s="428" t="str">
        <f>IF(GROUPS!H16="","",GROUPS!H16)</f>
        <v/>
      </c>
      <c r="D5" s="428"/>
      <c r="E5" s="429"/>
      <c r="F5" s="198" t="str">
        <f>U9</f>
        <v/>
      </c>
      <c r="G5" s="106" t="str">
        <f>T9</f>
        <v/>
      </c>
      <c r="H5" s="104" t="str">
        <f>T18</f>
        <v/>
      </c>
      <c r="I5" s="106" t="str">
        <f>U18</f>
        <v/>
      </c>
      <c r="J5" s="114"/>
      <c r="K5" s="103"/>
      <c r="L5" s="104" t="str">
        <f>T14</f>
        <v/>
      </c>
      <c r="M5" s="115" t="str">
        <f>U14</f>
        <v/>
      </c>
      <c r="N5" s="108" t="str">
        <f>IF(AND(U9="",T14="",T18=""),"",SUM(F5,H5,L5))</f>
        <v/>
      </c>
      <c r="O5" s="109" t="str">
        <f>IF(AND(U9="",T14="",T18=""),"",SUM(G5,I5,M5))</f>
        <v/>
      </c>
      <c r="P5" s="110" t="str">
        <f>IF(AND(U9="",T14="",T18=""),"",AG5)</f>
        <v/>
      </c>
      <c r="Q5" s="111" t="str">
        <f>IF(AND(U9="",T14="",T18=""),"",AP5)</f>
        <v/>
      </c>
      <c r="R5" s="399" t="str">
        <f>IF(ISERROR(IF(AND(U9="",T14="",T18=""),"",SUM(AB5:AD5)+(N5-O5)/1000)+(AK5/10000)+(AG5/100000)),"",IF(AND(U9="",T14="",T18=""),"",SUM(AB5:AD5)+(N5-O5)/1000)+(AK5/10000)+(AG5/100000))</f>
        <v/>
      </c>
      <c r="S5" s="399"/>
      <c r="T5" s="112" t="str">
        <f>IF(ISERROR(IF(C5="","",RANK(R5,$R$3:$S$6,0))),"",IF(C5="","",RANK(R5,$R$3:$S$6,0)))</f>
        <v/>
      </c>
      <c r="U5" s="9"/>
      <c r="V5" s="9"/>
      <c r="W5" s="7">
        <v>4</v>
      </c>
      <c r="X5" s="400" t="str">
        <f t="shared" si="0"/>
        <v/>
      </c>
      <c r="Y5" s="401"/>
      <c r="Z5" s="402"/>
      <c r="AB5" s="10" t="str">
        <f t="shared" ref="AB5:AB6" si="4">IF(F5="","",IF(F5&gt;G5,2,1))</f>
        <v/>
      </c>
      <c r="AC5" s="10" t="str">
        <f>IF(H5="","",IF(H5&gt;I5,2,1))</f>
        <v/>
      </c>
      <c r="AD5" s="10" t="str">
        <f>IF(L5="","",IF(L5&gt;M5,2,1))</f>
        <v/>
      </c>
      <c r="AE5" s="182"/>
      <c r="AG5" s="11">
        <f t="shared" si="1"/>
        <v>0</v>
      </c>
      <c r="AH5" s="10">
        <f>G9+I9+K9+M9+O9+Q9+S9</f>
        <v>0</v>
      </c>
      <c r="AI5" s="10">
        <f>F14+H14+J14+L14+N14+P14+R14</f>
        <v>0</v>
      </c>
      <c r="AJ5" s="10">
        <f>F18+H18+J18+L18+N18+P18+R18</f>
        <v>0</v>
      </c>
      <c r="AK5" s="394">
        <f t="shared" si="2"/>
        <v>0</v>
      </c>
      <c r="AL5" s="395"/>
      <c r="AM5" s="10">
        <f>AH3</f>
        <v>0</v>
      </c>
      <c r="AN5" s="10">
        <f>AI6</f>
        <v>0</v>
      </c>
      <c r="AO5" s="10">
        <f>AJ4</f>
        <v>0</v>
      </c>
      <c r="AP5" s="9">
        <f t="shared" si="3"/>
        <v>0</v>
      </c>
    </row>
    <row r="6" spans="2:47" ht="24" customHeight="1" thickBot="1">
      <c r="B6" s="201">
        <v>4</v>
      </c>
      <c r="C6" s="433" t="str">
        <f>IF(GROUPS!H17="","",GROUPS!H17)</f>
        <v/>
      </c>
      <c r="D6" s="433"/>
      <c r="E6" s="434"/>
      <c r="F6" s="199" t="str">
        <f>U17</f>
        <v/>
      </c>
      <c r="G6" s="118" t="str">
        <f>T17</f>
        <v/>
      </c>
      <c r="H6" s="119" t="str">
        <f>U10</f>
        <v/>
      </c>
      <c r="I6" s="118" t="str">
        <f>T10</f>
        <v/>
      </c>
      <c r="J6" s="119" t="str">
        <f>U14</f>
        <v/>
      </c>
      <c r="K6" s="118" t="str">
        <f>T14</f>
        <v/>
      </c>
      <c r="L6" s="120"/>
      <c r="M6" s="121"/>
      <c r="N6" s="122" t="str">
        <f>IF(AND(U10="",U14="",U17=""),"",SUM(F6,H6,J6))</f>
        <v/>
      </c>
      <c r="O6" s="123" t="str">
        <f>IF(AND(U10="",U14="",U17=""),"",SUM(G6,I6,K6))</f>
        <v/>
      </c>
      <c r="P6" s="124" t="str">
        <f>IF(AND(U10="",U14="",U17=""),"",AG6)</f>
        <v/>
      </c>
      <c r="Q6" s="125" t="str">
        <f>IF(AND(U10="",U14="",U17=""),"",AP6)</f>
        <v/>
      </c>
      <c r="R6" s="393" t="str">
        <f>IF(ISERROR(IF(AND(U10="",U14="",U17=""),"",SUM(AB6:AD6)+(N6-O6)/1000)+(AK6/10000)+(AG6/100000)),"",IF(AND(U10="",U14="",U17=""),"",SUM(AB6:AD6)+(N6-O6)/1000)+(AK6/10000)+(AG6/100000))</f>
        <v/>
      </c>
      <c r="S6" s="393"/>
      <c r="T6" s="126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182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394">
        <f t="shared" si="2"/>
        <v>0</v>
      </c>
      <c r="AL6" s="395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27">
        <f>SUM(P3:P6)</f>
        <v>0</v>
      </c>
      <c r="Q7" s="127">
        <f>SUM(Q3:Q6)</f>
        <v>0</v>
      </c>
    </row>
    <row r="8" spans="2:47" ht="18.600000000000001" thickBot="1">
      <c r="B8" s="380" t="s">
        <v>7</v>
      </c>
      <c r="C8" s="385"/>
      <c r="D8" s="385"/>
      <c r="E8" s="381"/>
      <c r="F8" s="386" t="s">
        <v>8</v>
      </c>
      <c r="G8" s="387"/>
      <c r="H8" s="383" t="s">
        <v>9</v>
      </c>
      <c r="I8" s="387"/>
      <c r="J8" s="383" t="s">
        <v>10</v>
      </c>
      <c r="K8" s="387"/>
      <c r="L8" s="383" t="s">
        <v>11</v>
      </c>
      <c r="M8" s="387"/>
      <c r="N8" s="383" t="s">
        <v>12</v>
      </c>
      <c r="O8" s="387"/>
      <c r="P8" s="383" t="s">
        <v>13</v>
      </c>
      <c r="Q8" s="387"/>
      <c r="R8" s="383" t="s">
        <v>14</v>
      </c>
      <c r="S8" s="384"/>
      <c r="T8" s="380" t="s">
        <v>15</v>
      </c>
      <c r="U8" s="381"/>
      <c r="AB8" s="388">
        <v>1</v>
      </c>
      <c r="AC8" s="389"/>
      <c r="AD8" s="388">
        <v>2</v>
      </c>
      <c r="AE8" s="389"/>
      <c r="AF8" s="388">
        <v>3</v>
      </c>
      <c r="AG8" s="389"/>
      <c r="AH8" s="388">
        <v>4</v>
      </c>
      <c r="AI8" s="389"/>
      <c r="AJ8" s="388">
        <v>5</v>
      </c>
      <c r="AK8" s="389"/>
      <c r="AL8" s="388">
        <v>6</v>
      </c>
      <c r="AM8" s="389"/>
      <c r="AN8" s="388">
        <v>7</v>
      </c>
      <c r="AO8" s="389"/>
    </row>
    <row r="9" spans="2:47">
      <c r="B9" s="128">
        <v>1</v>
      </c>
      <c r="C9" s="129" t="str">
        <f>IF(C3="","",VLOOKUP(B9,$B$3:$E$6,2,FALSE))</f>
        <v/>
      </c>
      <c r="D9" s="130">
        <v>3</v>
      </c>
      <c r="E9" s="131" t="str">
        <f>IF(C5="","",VLOOKUP(D9,$B$3:$E$6,2,FALSE))</f>
        <v/>
      </c>
      <c r="F9" s="132"/>
      <c r="G9" s="133"/>
      <c r="H9" s="134"/>
      <c r="I9" s="133"/>
      <c r="J9" s="132"/>
      <c r="K9" s="135"/>
      <c r="L9" s="134"/>
      <c r="M9" s="133"/>
      <c r="N9" s="132"/>
      <c r="O9" s="135"/>
      <c r="P9" s="134"/>
      <c r="Q9" s="133"/>
      <c r="R9" s="132"/>
      <c r="S9" s="135"/>
      <c r="T9" s="136" t="str">
        <f>IF(F9="","",SUM(SUMPRODUCT(--(F9&gt;G9)),SUMPRODUCT(--(H9&gt;I9)),SUMPRODUCT(--(J9&gt;K9)),SUMPRODUCT(--(L9&gt;M9)),SUMPRODUCT(--(N9&gt;O9)),SUMPRODUCT(--(P9&gt;Q9)),SUMPRODUCT(--(R9&gt;S9))))</f>
        <v/>
      </c>
      <c r="U9" s="137" t="str">
        <f>IF(F9="","",SUM(SUMPRODUCT(--(F9&lt;G9)),SUMPRODUCT(--(H9&lt;I9)),SUMPRODUCT(--(J9&lt;K9)),SUMPRODUCT(--(L9&lt;M9)),SUMPRODUCT(--(N9&lt;O9)),SUMPRODUCT(--(P9&lt;Q9)),SUMPRODUCT(--(R9&lt;S9))))</f>
        <v/>
      </c>
      <c r="AB9" s="10" t="str">
        <f>IF(F9="","",IF(F9&gt;G9,1,0))</f>
        <v/>
      </c>
      <c r="AC9" s="10" t="str">
        <f>IF(G9="","",IF(G9&gt;F9,1,0))</f>
        <v/>
      </c>
      <c r="AD9" s="10" t="str">
        <f>IF(H9="","",IF(H9&gt;I9,1,0))</f>
        <v/>
      </c>
      <c r="AE9" s="10" t="str">
        <f>IF(I9="","",IF(I9&gt;H9,1,0))</f>
        <v/>
      </c>
      <c r="AF9" s="10" t="str">
        <f>IF(J9="","",IF(J9&gt;K9,1,0))</f>
        <v/>
      </c>
      <c r="AG9" s="10" t="str">
        <f>IF(K9="","",IF(K9&gt;J9,1,0))</f>
        <v/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38">
        <v>2</v>
      </c>
      <c r="C10" s="139" t="str">
        <f>IF(C4="","",VLOOKUP(B10,$B$3:$E$6,2,FALSE))</f>
        <v/>
      </c>
      <c r="D10" s="140">
        <v>4</v>
      </c>
      <c r="E10" s="141" t="str">
        <f>IF(C6="","",VLOOKUP(D10,$B$3:$E$6,2,FALSE))</f>
        <v/>
      </c>
      <c r="F10" s="142"/>
      <c r="G10" s="143"/>
      <c r="H10" s="144"/>
      <c r="I10" s="143"/>
      <c r="J10" s="142"/>
      <c r="K10" s="145"/>
      <c r="L10" s="144"/>
      <c r="M10" s="143"/>
      <c r="N10" s="142"/>
      <c r="O10" s="145"/>
      <c r="P10" s="144"/>
      <c r="Q10" s="143"/>
      <c r="R10" s="142"/>
      <c r="S10" s="145"/>
      <c r="T10" s="146" t="str">
        <f>IF(F10="","",SUM(SUMPRODUCT(--(F10&gt;G10)),SUMPRODUCT(--(H10&gt;I10)),SUMPRODUCT(--(J10&gt;K10)),SUMPRODUCT(--(L10&gt;M10)),SUMPRODUCT(--(N10&gt;O10)),SUMPRODUCT(--(P10&gt;Q10)),SUMPRODUCT(--(R10&gt;S10))))</f>
        <v/>
      </c>
      <c r="U10" s="147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380" t="s">
        <v>16</v>
      </c>
      <c r="C12" s="385"/>
      <c r="D12" s="385"/>
      <c r="E12" s="381"/>
      <c r="F12" s="386" t="s">
        <v>8</v>
      </c>
      <c r="G12" s="387"/>
      <c r="H12" s="383" t="s">
        <v>9</v>
      </c>
      <c r="I12" s="387"/>
      <c r="J12" s="383" t="s">
        <v>10</v>
      </c>
      <c r="K12" s="387"/>
      <c r="L12" s="383" t="s">
        <v>11</v>
      </c>
      <c r="M12" s="387"/>
      <c r="N12" s="383" t="s">
        <v>12</v>
      </c>
      <c r="O12" s="387"/>
      <c r="P12" s="383" t="s">
        <v>13</v>
      </c>
      <c r="Q12" s="387"/>
      <c r="R12" s="383" t="s">
        <v>14</v>
      </c>
      <c r="S12" s="384"/>
      <c r="T12" s="380" t="s">
        <v>15</v>
      </c>
      <c r="U12" s="381"/>
      <c r="AU12" s="150"/>
    </row>
    <row r="13" spans="2:47">
      <c r="B13" s="128">
        <v>1</v>
      </c>
      <c r="C13" s="148" t="str">
        <f>IF(C3="","",VLOOKUP(B13,$B$3:$E$6,2,FALSE))</f>
        <v/>
      </c>
      <c r="D13" s="130">
        <v>2</v>
      </c>
      <c r="E13" s="131" t="str">
        <f>IF(C4="","",VLOOKUP(D13,$B$3:$E$6,2,FALSE))</f>
        <v/>
      </c>
      <c r="F13" s="132"/>
      <c r="G13" s="133"/>
      <c r="H13" s="134"/>
      <c r="I13" s="133"/>
      <c r="J13" s="132"/>
      <c r="K13" s="135"/>
      <c r="L13" s="134"/>
      <c r="M13" s="133"/>
      <c r="N13" s="132"/>
      <c r="O13" s="135"/>
      <c r="P13" s="134"/>
      <c r="Q13" s="133"/>
      <c r="R13" s="132"/>
      <c r="S13" s="135"/>
      <c r="T13" s="136" t="str">
        <f>IF(F13="","",SUM(SUMPRODUCT(--(F13&gt;G13)),SUMPRODUCT(--(H13&gt;I13)),SUMPRODUCT(--(J13&gt;K13)),SUMPRODUCT(--(L13&gt;M13)),SUMPRODUCT(--(N13&gt;O13)),SUMPRODUCT(--(P13&gt;Q13)),SUMPRODUCT(--(R13&gt;S13))))</f>
        <v/>
      </c>
      <c r="U13" s="137" t="str">
        <f>IF(F13="","",SUM(SUMPRODUCT(--(F13&lt;G13)),SUMPRODUCT(--(H13&lt;I13)),SUMPRODUCT(--(J13&lt;K13)),SUMPRODUCT(--(L13&lt;M13)),SUMPRODUCT(--(N13&lt;O13)),SUMPRODUCT(--(P13&lt;Q13)),SUMPRODUCT(--(R13&lt;S13))))</f>
        <v/>
      </c>
      <c r="AB13" s="10" t="str">
        <f>IF(F13="","",IF(F13&gt;G13,1,0))</f>
        <v/>
      </c>
      <c r="AC13" s="10" t="str">
        <f>IF(G13="","",IF(G13&gt;F13,1,0))</f>
        <v/>
      </c>
      <c r="AD13" s="10" t="str">
        <f>IF(H13="","",IF(H13&gt;I13,1,0))</f>
        <v/>
      </c>
      <c r="AE13" s="10" t="str">
        <f>IF(I13="","",IF(I13&gt;H13,1,0))</f>
        <v/>
      </c>
      <c r="AF13" s="10" t="str">
        <f>IF(J13="","",IF(J13&gt;K13,1,0))</f>
        <v/>
      </c>
      <c r="AG13" s="10" t="str">
        <f>IF(K13="","",IF(K13&gt;J13,1,0))</f>
        <v/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38">
        <v>3</v>
      </c>
      <c r="C14" s="149" t="str">
        <f>IF(C3="","",VLOOKUP(B14,$B$3:$E$6,2,FALSE))</f>
        <v/>
      </c>
      <c r="D14" s="140">
        <v>4</v>
      </c>
      <c r="E14" s="141" t="str">
        <f>IF(C6="","",VLOOKUP(D14,$B$3:$E$6,2,FALSE))</f>
        <v/>
      </c>
      <c r="F14" s="142"/>
      <c r="G14" s="143"/>
      <c r="H14" s="144"/>
      <c r="I14" s="143"/>
      <c r="J14" s="142"/>
      <c r="K14" s="145"/>
      <c r="L14" s="144"/>
      <c r="M14" s="143"/>
      <c r="N14" s="142"/>
      <c r="O14" s="145"/>
      <c r="P14" s="144"/>
      <c r="Q14" s="143"/>
      <c r="R14" s="142"/>
      <c r="S14" s="145"/>
      <c r="T14" s="146" t="str">
        <f>IF(F14="","",SUM(SUMPRODUCT(--(F14&gt;G14)),SUMPRODUCT(--(H14&gt;I14)),SUMPRODUCT(--(J14&gt;K14)),SUMPRODUCT(--(L14&gt;M14)),SUMPRODUCT(--(N14&gt;O14)),SUMPRODUCT(--(P14&gt;Q14)),SUMPRODUCT(--(R14&gt;S14))))</f>
        <v/>
      </c>
      <c r="U14" s="147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380" t="s">
        <v>17</v>
      </c>
      <c r="C16" s="385"/>
      <c r="D16" s="385"/>
      <c r="E16" s="381"/>
      <c r="F16" s="386" t="s">
        <v>8</v>
      </c>
      <c r="G16" s="387"/>
      <c r="H16" s="383" t="s">
        <v>9</v>
      </c>
      <c r="I16" s="387"/>
      <c r="J16" s="383" t="s">
        <v>10</v>
      </c>
      <c r="K16" s="387"/>
      <c r="L16" s="383" t="s">
        <v>11</v>
      </c>
      <c r="M16" s="387"/>
      <c r="N16" s="383" t="s">
        <v>12</v>
      </c>
      <c r="O16" s="387"/>
      <c r="P16" s="383" t="s">
        <v>13</v>
      </c>
      <c r="Q16" s="387"/>
      <c r="R16" s="383" t="s">
        <v>14</v>
      </c>
      <c r="S16" s="384"/>
      <c r="T16" s="380" t="s">
        <v>15</v>
      </c>
      <c r="U16" s="381"/>
    </row>
    <row r="17" spans="2:41">
      <c r="B17" s="128">
        <v>1</v>
      </c>
      <c r="C17" s="129" t="str">
        <f>IF(C3="","",VLOOKUP(B17,$B$3:$E$6,2,FALSE))</f>
        <v/>
      </c>
      <c r="D17" s="130">
        <v>4</v>
      </c>
      <c r="E17" s="131" t="str">
        <f>IF(C6="","",VLOOKUP(D17,$B$3:$E$6,2,FALSE))</f>
        <v/>
      </c>
      <c r="F17" s="132"/>
      <c r="G17" s="133"/>
      <c r="H17" s="134"/>
      <c r="I17" s="133"/>
      <c r="J17" s="132"/>
      <c r="K17" s="135"/>
      <c r="L17" s="134"/>
      <c r="M17" s="133"/>
      <c r="N17" s="132"/>
      <c r="O17" s="135"/>
      <c r="P17" s="134"/>
      <c r="Q17" s="133"/>
      <c r="R17" s="132"/>
      <c r="S17" s="135"/>
      <c r="T17" s="136" t="str">
        <f>IF(F17="","",SUM(SUMPRODUCT(--(F17&gt;G17)),SUMPRODUCT(--(H17&gt;I17)),SUMPRODUCT(--(J17&gt;K17)),SUMPRODUCT(--(L17&gt;M17)),SUMPRODUCT(--(N17&gt;O17)),SUMPRODUCT(--(P17&gt;Q17)),SUMPRODUCT(--(R17&gt;S17))))</f>
        <v/>
      </c>
      <c r="U17" s="137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38">
        <v>3</v>
      </c>
      <c r="C18" s="139" t="str">
        <f>IF(C5="","",VLOOKUP(B18,$B$3:$E$6,2,FALSE))</f>
        <v/>
      </c>
      <c r="D18" s="140">
        <v>2</v>
      </c>
      <c r="E18" s="141" t="str">
        <f>IF(C4="","",VLOOKUP(D18,$B$3:$E$6,2,FALSE))</f>
        <v/>
      </c>
      <c r="F18" s="142"/>
      <c r="G18" s="143"/>
      <c r="H18" s="144"/>
      <c r="I18" s="143"/>
      <c r="J18" s="142"/>
      <c r="K18" s="145"/>
      <c r="L18" s="144"/>
      <c r="M18" s="143"/>
      <c r="N18" s="142"/>
      <c r="O18" s="145"/>
      <c r="P18" s="144"/>
      <c r="Q18" s="143"/>
      <c r="R18" s="142"/>
      <c r="S18" s="145"/>
      <c r="T18" s="146" t="str">
        <f>IF(F18="","",SUM(SUMPRODUCT(--(F18&gt;G18)),SUMPRODUCT(--(H18&gt;I18)),SUMPRODUCT(--(J18&gt;K18)),SUMPRODUCT(--(L18&gt;M18)),SUMPRODUCT(--(N18&gt;O18)),SUMPRODUCT(--(P18&gt;Q18)),SUMPRODUCT(--(R18&gt;S18))))</f>
        <v/>
      </c>
      <c r="U18" s="147" t="str">
        <f>IF(F18="","",SUM(SUMPRODUCT(--(F18&lt;G18)),SUMPRODUCT(--(H18&lt;I18)),SUMPRODUCT(--(J18&lt;K18)),SUMPRODUCT(--(L18&lt;M18)),SUMPRODUCT(--(N18&lt;O18)),SUMPRODUCT(--(P18&lt;Q18)),SUMPRODUCT(--(R18&lt;S18))))</f>
        <v/>
      </c>
      <c r="AB18" s="10" t="str">
        <f>IF(F18="","",IF(F18&gt;G18,1,0))</f>
        <v/>
      </c>
      <c r="AC18" s="10" t="str">
        <f>IF(G18="","",IF(G18&gt;F18,1,0))</f>
        <v/>
      </c>
      <c r="AD18" s="10" t="str">
        <f>IF(H18="","",IF(H18&gt;I18,1,0))</f>
        <v/>
      </c>
      <c r="AE18" s="10" t="str">
        <f>IF(I18="","",IF(I18&gt;H18,1,0))</f>
        <v/>
      </c>
      <c r="AF18" s="10" t="str">
        <f>IF(J18="","",IF(J18&gt;K18,1,0))</f>
        <v/>
      </c>
      <c r="AG18" s="10" t="str">
        <f>IF(K18="","",IF(K18&gt;J18,1,0))</f>
        <v/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382"/>
      <c r="C21" s="382"/>
      <c r="D21" s="382"/>
      <c r="E21" s="382"/>
      <c r="F21" s="382"/>
      <c r="G21" s="382"/>
      <c r="H21" s="382"/>
      <c r="I21" s="382"/>
      <c r="J21" s="382"/>
      <c r="K21" s="382"/>
      <c r="L21" s="382"/>
      <c r="M21" s="382"/>
      <c r="N21" s="382"/>
      <c r="O21" s="382"/>
      <c r="P21" s="382"/>
      <c r="Q21" s="382"/>
      <c r="R21" s="382"/>
      <c r="S21" s="382"/>
      <c r="T21" s="382"/>
      <c r="U21" s="382"/>
    </row>
  </sheetData>
  <mergeCells count="63"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  <mergeCell ref="X2:Z2"/>
    <mergeCell ref="AB2:AE2"/>
    <mergeCell ref="AK2:AL2"/>
    <mergeCell ref="C3:E3"/>
    <mergeCell ref="R3:S3"/>
    <mergeCell ref="X3:Z3"/>
    <mergeCell ref="AK3:AL3"/>
    <mergeCell ref="C4:E4"/>
    <mergeCell ref="R4:S4"/>
    <mergeCell ref="X4:Z4"/>
    <mergeCell ref="AK4:AL4"/>
    <mergeCell ref="C5:E5"/>
    <mergeCell ref="R5:S5"/>
    <mergeCell ref="X5:Z5"/>
    <mergeCell ref="AK5:AL5"/>
    <mergeCell ref="C6:E6"/>
    <mergeCell ref="R6:S6"/>
    <mergeCell ref="AK6:AL6"/>
    <mergeCell ref="B8:E8"/>
    <mergeCell ref="F8:G8"/>
    <mergeCell ref="H8:I8"/>
    <mergeCell ref="J8:K8"/>
    <mergeCell ref="L8:M8"/>
    <mergeCell ref="N8:O8"/>
    <mergeCell ref="P8:Q8"/>
    <mergeCell ref="AJ8:AK8"/>
    <mergeCell ref="AL8:AM8"/>
    <mergeCell ref="AN8:AO8"/>
    <mergeCell ref="B12:E12"/>
    <mergeCell ref="F12:G12"/>
    <mergeCell ref="H12:I12"/>
    <mergeCell ref="J12:K12"/>
    <mergeCell ref="L12:M12"/>
    <mergeCell ref="N12:O12"/>
    <mergeCell ref="P12:Q12"/>
    <mergeCell ref="R8:S8"/>
    <mergeCell ref="T8:U8"/>
    <mergeCell ref="AB8:AC8"/>
    <mergeCell ref="AD8:AE8"/>
    <mergeCell ref="AF8:AG8"/>
    <mergeCell ref="AH8:AI8"/>
    <mergeCell ref="T16:U16"/>
    <mergeCell ref="B21:U21"/>
    <mergeCell ref="R12:S12"/>
    <mergeCell ref="T12:U12"/>
    <mergeCell ref="B16:E16"/>
    <mergeCell ref="F16:G16"/>
    <mergeCell ref="H16:I16"/>
    <mergeCell ref="J16:K16"/>
    <mergeCell ref="L16:M16"/>
    <mergeCell ref="N16:O16"/>
    <mergeCell ref="P16:Q16"/>
    <mergeCell ref="R16:S16"/>
  </mergeCells>
  <pageMargins left="0.16" right="0.2" top="0.75" bottom="0.75" header="0.3" footer="0.3"/>
  <pageSetup paperSize="9" orientation="landscape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B1:AU21"/>
  <sheetViews>
    <sheetView zoomScaleNormal="100" workbookViewId="0">
      <selection activeCell="E1" sqref="E1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customWidth="1"/>
    <col min="28" max="41" width="4.109375" style="11" customWidth="1"/>
    <col min="42" max="42" width="4.109375" style="9" customWidth="1"/>
    <col min="43" max="16384" width="9.109375" style="9"/>
  </cols>
  <sheetData>
    <row r="1" spans="2:47" s="6" customFormat="1" ht="21.6" thickBot="1">
      <c r="B1" s="430" t="s">
        <v>0</v>
      </c>
      <c r="C1" s="430"/>
      <c r="D1" s="430"/>
      <c r="E1" s="4" t="s">
        <v>434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09" t="s">
        <v>1</v>
      </c>
      <c r="R1" s="409"/>
      <c r="S1" s="409"/>
      <c r="T1" s="409"/>
      <c r="U1" s="409"/>
      <c r="V1" s="5"/>
      <c r="W1" s="5"/>
      <c r="X1" s="5"/>
      <c r="Y1" s="5"/>
      <c r="Z1" s="5"/>
      <c r="AI1" s="6" t="s">
        <v>124</v>
      </c>
      <c r="AN1" s="6" t="s">
        <v>124</v>
      </c>
    </row>
    <row r="2" spans="2:47" s="6" customFormat="1" ht="24" customHeight="1">
      <c r="B2" s="99" t="s">
        <v>2</v>
      </c>
      <c r="C2" s="431" t="s">
        <v>3</v>
      </c>
      <c r="D2" s="431"/>
      <c r="E2" s="432"/>
      <c r="F2" s="416">
        <v>1</v>
      </c>
      <c r="G2" s="414"/>
      <c r="H2" s="415">
        <v>2</v>
      </c>
      <c r="I2" s="414"/>
      <c r="J2" s="415">
        <v>3</v>
      </c>
      <c r="K2" s="414"/>
      <c r="L2" s="415">
        <v>4</v>
      </c>
      <c r="M2" s="416"/>
      <c r="N2" s="417" t="s">
        <v>4</v>
      </c>
      <c r="O2" s="418"/>
      <c r="P2" s="419" t="s">
        <v>84</v>
      </c>
      <c r="Q2" s="420"/>
      <c r="R2" s="421" t="s">
        <v>5</v>
      </c>
      <c r="S2" s="421"/>
      <c r="T2" s="100" t="s">
        <v>6</v>
      </c>
      <c r="W2" s="7">
        <v>1</v>
      </c>
      <c r="X2" s="403" t="str">
        <f>IF(ISERROR(INDEX($C$3:$C$6,MATCH(W2,$T$3:$T$6,0))),"",(INDEX($C$3:$C$6,MATCH(W2,$T$3:$T$6,0))))</f>
        <v/>
      </c>
      <c r="Y2" s="404"/>
      <c r="Z2" s="405"/>
      <c r="AB2" s="406" t="s">
        <v>85</v>
      </c>
      <c r="AC2" s="406"/>
      <c r="AD2" s="406"/>
      <c r="AE2" s="406"/>
      <c r="AG2" s="6" t="s">
        <v>86</v>
      </c>
      <c r="AK2" s="407" t="s">
        <v>87</v>
      </c>
      <c r="AL2" s="407"/>
      <c r="AP2" s="6" t="s">
        <v>88</v>
      </c>
    </row>
    <row r="3" spans="2:47" ht="24" customHeight="1">
      <c r="B3" s="200">
        <v>1</v>
      </c>
      <c r="C3" s="428" t="str">
        <f>IF(GROUPS!J14="","",GROUPS!J14)</f>
        <v/>
      </c>
      <c r="D3" s="428"/>
      <c r="E3" s="429"/>
      <c r="F3" s="197"/>
      <c r="G3" s="103"/>
      <c r="H3" s="104" t="str">
        <f>T13</f>
        <v/>
      </c>
      <c r="I3" s="105" t="str">
        <f>U13</f>
        <v/>
      </c>
      <c r="J3" s="104" t="str">
        <f>T9</f>
        <v/>
      </c>
      <c r="K3" s="106" t="str">
        <f>U9</f>
        <v/>
      </c>
      <c r="L3" s="104" t="str">
        <f>T17</f>
        <v/>
      </c>
      <c r="M3" s="107" t="str">
        <f>U17</f>
        <v/>
      </c>
      <c r="N3" s="108" t="str">
        <f>IF(AND(T9="",T13="",T17=""),"",SUM(H3,J3,L3))</f>
        <v/>
      </c>
      <c r="O3" s="109" t="str">
        <f>IF(AND(T9="",T13="",T17=""),"",SUM(I3,K3,M3))</f>
        <v/>
      </c>
      <c r="P3" s="110" t="str">
        <f>IF(AND(T9="",T13="",T17=""),"",AG3)</f>
        <v/>
      </c>
      <c r="Q3" s="111" t="str">
        <f>IF(AND(T9="",T13="",T17=""),"",AP3)</f>
        <v/>
      </c>
      <c r="R3" s="399" t="str">
        <f>IF(ISERROR(IF(AND(T9="",T13="",T17=""),"",SUM(AB3:AD3)+(N3-O3)/1000)+(AK3/10000)),"",IF(AND(T9="",T13="",T17=""),"",SUM(AB3:AD3)+(N3-O3)/1000)+(AK3/10000)+(AG3/100000))</f>
        <v/>
      </c>
      <c r="S3" s="399"/>
      <c r="T3" s="112" t="str">
        <f>IF(ISERROR(IF(C3="","",RANK(R3,$R$3:$S$6,0))),"",IF(C3="","",RANK(R3,$R$3:$S$6,0)))</f>
        <v/>
      </c>
      <c r="U3" s="9"/>
      <c r="V3" s="9"/>
      <c r="W3" s="7">
        <v>2</v>
      </c>
      <c r="X3" s="403" t="str">
        <f t="shared" ref="X3:X5" si="0">IF(ISERROR(INDEX($C$3:$C$6,MATCH(W3,$T$3:$T$6,0))),"",(INDEX($C$3:$C$6,MATCH(W3,$T$3:$T$6,0))))</f>
        <v/>
      </c>
      <c r="Y3" s="404"/>
      <c r="Z3" s="405"/>
      <c r="AB3" s="10" t="str">
        <f>IF(H3="","",IF(H3&gt;I3,2,1))</f>
        <v/>
      </c>
      <c r="AC3" s="10" t="str">
        <f>IF(J3="","",IF(J3&gt;K3,2,1))</f>
        <v/>
      </c>
      <c r="AD3" s="10" t="str">
        <f>IF(L3="","",IF(L3&gt;M3,2,1))</f>
        <v/>
      </c>
      <c r="AE3" s="182"/>
      <c r="AG3" s="11">
        <f>SUM(AH3:AJ3)</f>
        <v>0</v>
      </c>
      <c r="AH3" s="10">
        <f>F9+H9+J9+L9+N9+P9+R9</f>
        <v>0</v>
      </c>
      <c r="AI3" s="10">
        <f>F13+H13+J13+L13+N13+P13+R13</f>
        <v>0</v>
      </c>
      <c r="AJ3" s="10">
        <f>F17+H17+J17+L17+N17+P17+R17</f>
        <v>0</v>
      </c>
      <c r="AK3" s="394">
        <f>SUM(AH3:AJ3)-SUM(AM3:AO3)</f>
        <v>0</v>
      </c>
      <c r="AL3" s="395"/>
      <c r="AM3" s="10">
        <f>AH5</f>
        <v>0</v>
      </c>
      <c r="AN3" s="10">
        <f>AI4</f>
        <v>0</v>
      </c>
      <c r="AO3" s="10">
        <f>AJ6</f>
        <v>0</v>
      </c>
      <c r="AP3" s="9">
        <f>SUM(AM3:AO3)</f>
        <v>0</v>
      </c>
    </row>
    <row r="4" spans="2:47" ht="24" customHeight="1">
      <c r="B4" s="200">
        <v>2</v>
      </c>
      <c r="C4" s="428" t="str">
        <f>IF(GROUPS!J15="","",GROUPS!J15)</f>
        <v/>
      </c>
      <c r="D4" s="428"/>
      <c r="E4" s="429"/>
      <c r="F4" s="198" t="str">
        <f>U13</f>
        <v/>
      </c>
      <c r="G4" s="106" t="str">
        <f>T13</f>
        <v/>
      </c>
      <c r="H4" s="114"/>
      <c r="I4" s="103"/>
      <c r="J4" s="104" t="str">
        <f>U18</f>
        <v/>
      </c>
      <c r="K4" s="106" t="str">
        <f>T18</f>
        <v/>
      </c>
      <c r="L4" s="104" t="str">
        <f>T10</f>
        <v/>
      </c>
      <c r="M4" s="115" t="str">
        <f>U10</f>
        <v/>
      </c>
      <c r="N4" s="108" t="str">
        <f>IF(AND(T10="",U13="",U18=""),"",SUM(F4,J4,L4))</f>
        <v/>
      </c>
      <c r="O4" s="109" t="str">
        <f>IF(AND(T10="",U13="",U18=""),"",SUM(G4,K4,M4))</f>
        <v/>
      </c>
      <c r="P4" s="110" t="str">
        <f>IF(AND(T10="",U13="",U18=""),"",AG4)</f>
        <v/>
      </c>
      <c r="Q4" s="111" t="str">
        <f>IF(AND(T10="",U13="",U18=""),"",AP4)</f>
        <v/>
      </c>
      <c r="R4" s="399" t="str">
        <f>IF(ISERROR(IF(AND(T10="",U13="",U18=""),"",SUM(AB4:AD4)+(N4-O4)/1000)+(AK4/10000)+(AG4/100000)),"",IF(AND(T10="",U13="",U18=""),"",SUM(AB4:AD4)+(N4-O4)/1000)+(AK4/10000)+(AG4/100000))</f>
        <v/>
      </c>
      <c r="S4" s="399"/>
      <c r="T4" s="112" t="str">
        <f>IF(ISERROR(IF(C4="","",RANK(R4,$R$3:$S$6,0))),"",IF(C4="","",RANK(R4,$R$3:$S$6,0)))</f>
        <v/>
      </c>
      <c r="U4" s="9"/>
      <c r="V4" s="9"/>
      <c r="W4" s="7">
        <v>3</v>
      </c>
      <c r="X4" s="400" t="str">
        <f t="shared" si="0"/>
        <v/>
      </c>
      <c r="Y4" s="401"/>
      <c r="Z4" s="402"/>
      <c r="AB4" s="10" t="str">
        <f>IF(F4="","",IF(F4&gt;G4,2,1))</f>
        <v/>
      </c>
      <c r="AC4" s="10" t="str">
        <f>IF(J4="","",IF(J4&gt;K4,2,1))</f>
        <v/>
      </c>
      <c r="AD4" s="10" t="str">
        <f>IF(L4="","",IF(L4&gt;M4,2,1))</f>
        <v/>
      </c>
      <c r="AE4" s="182"/>
      <c r="AG4" s="11">
        <f t="shared" ref="AG4:AG6" si="1">SUM(AH4:AJ4)</f>
        <v>0</v>
      </c>
      <c r="AH4" s="10">
        <f>F10+H10+J10+L10+N10+P10+R10</f>
        <v>0</v>
      </c>
      <c r="AI4" s="10">
        <f>G13+I13+K13+M13+O13+Q13+S13</f>
        <v>0</v>
      </c>
      <c r="AJ4" s="10">
        <f>G18+I18+K18+M18+O18+Q18+S18</f>
        <v>0</v>
      </c>
      <c r="AK4" s="394">
        <f t="shared" ref="AK4:AK6" si="2">SUM(AH4:AJ4)-SUM(AM4:AO4)</f>
        <v>0</v>
      </c>
      <c r="AL4" s="395"/>
      <c r="AM4" s="10">
        <f>AH6</f>
        <v>0</v>
      </c>
      <c r="AN4" s="10">
        <f>AI3</f>
        <v>0</v>
      </c>
      <c r="AO4" s="10">
        <f>AJ5</f>
        <v>0</v>
      </c>
      <c r="AP4" s="9">
        <f t="shared" ref="AP4:AP6" si="3">SUM(AM4:AO4)</f>
        <v>0</v>
      </c>
    </row>
    <row r="5" spans="2:47" ht="24" customHeight="1">
      <c r="B5" s="200">
        <v>3</v>
      </c>
      <c r="C5" s="428" t="str">
        <f>IF(GROUPS!J16="","",GROUPS!J16)</f>
        <v/>
      </c>
      <c r="D5" s="428"/>
      <c r="E5" s="429"/>
      <c r="F5" s="198" t="str">
        <f>U9</f>
        <v/>
      </c>
      <c r="G5" s="106" t="str">
        <f>T9</f>
        <v/>
      </c>
      <c r="H5" s="104" t="str">
        <f>T18</f>
        <v/>
      </c>
      <c r="I5" s="106" t="str">
        <f>U18</f>
        <v/>
      </c>
      <c r="J5" s="114"/>
      <c r="K5" s="103"/>
      <c r="L5" s="104" t="str">
        <f>T14</f>
        <v/>
      </c>
      <c r="M5" s="115" t="str">
        <f>U14</f>
        <v/>
      </c>
      <c r="N5" s="108" t="str">
        <f>IF(AND(U9="",T14="",T18=""),"",SUM(F5,H5,L5))</f>
        <v/>
      </c>
      <c r="O5" s="109" t="str">
        <f>IF(AND(U9="",T14="",T18=""),"",SUM(G5,I5,M5))</f>
        <v/>
      </c>
      <c r="P5" s="110" t="str">
        <f>IF(AND(U9="",T14="",T18=""),"",AG5)</f>
        <v/>
      </c>
      <c r="Q5" s="111" t="str">
        <f>IF(AND(U9="",T14="",T18=""),"",AP5)</f>
        <v/>
      </c>
      <c r="R5" s="399" t="str">
        <f>IF(ISERROR(IF(AND(U9="",T14="",T18=""),"",SUM(AB5:AD5)+(N5-O5)/1000)+(AK5/10000)+(AG5/100000)),"",IF(AND(U9="",T14="",T18=""),"",SUM(AB5:AD5)+(N5-O5)/1000)+(AK5/10000)+(AG5/100000))</f>
        <v/>
      </c>
      <c r="S5" s="399"/>
      <c r="T5" s="112" t="str">
        <f>IF(ISERROR(IF(C5="","",RANK(R5,$R$3:$S$6,0))),"",IF(C5="","",RANK(R5,$R$3:$S$6,0)))</f>
        <v/>
      </c>
      <c r="U5" s="9"/>
      <c r="V5" s="9"/>
      <c r="W5" s="7">
        <v>4</v>
      </c>
      <c r="X5" s="400" t="str">
        <f t="shared" si="0"/>
        <v/>
      </c>
      <c r="Y5" s="401"/>
      <c r="Z5" s="402"/>
      <c r="AB5" s="10" t="str">
        <f t="shared" ref="AB5:AB6" si="4">IF(F5="","",IF(F5&gt;G5,2,1))</f>
        <v/>
      </c>
      <c r="AC5" s="10" t="str">
        <f>IF(H5="","",IF(H5&gt;I5,2,1))</f>
        <v/>
      </c>
      <c r="AD5" s="10" t="str">
        <f>IF(L5="","",IF(L5&gt;M5,2,1))</f>
        <v/>
      </c>
      <c r="AE5" s="182"/>
      <c r="AG5" s="11">
        <f t="shared" si="1"/>
        <v>0</v>
      </c>
      <c r="AH5" s="10">
        <f>G9+I9+K9+M9+O9+Q9+S9</f>
        <v>0</v>
      </c>
      <c r="AI5" s="10">
        <f>F14+H14+J14+L14+N14+P14+R14</f>
        <v>0</v>
      </c>
      <c r="AJ5" s="10">
        <f>F18+H18+J18+L18+N18+P18+R18</f>
        <v>0</v>
      </c>
      <c r="AK5" s="394">
        <f t="shared" si="2"/>
        <v>0</v>
      </c>
      <c r="AL5" s="395"/>
      <c r="AM5" s="10">
        <f>AH3</f>
        <v>0</v>
      </c>
      <c r="AN5" s="10">
        <f>AI6</f>
        <v>0</v>
      </c>
      <c r="AO5" s="10">
        <f>AJ4</f>
        <v>0</v>
      </c>
      <c r="AP5" s="9">
        <f t="shared" si="3"/>
        <v>0</v>
      </c>
    </row>
    <row r="6" spans="2:47" ht="24" customHeight="1" thickBot="1">
      <c r="B6" s="201">
        <v>4</v>
      </c>
      <c r="C6" s="433" t="str">
        <f>IF(GROUPS!J17="","",GROUPS!J17)</f>
        <v/>
      </c>
      <c r="D6" s="433"/>
      <c r="E6" s="434"/>
      <c r="F6" s="199" t="str">
        <f>U17</f>
        <v/>
      </c>
      <c r="G6" s="118" t="str">
        <f>T17</f>
        <v/>
      </c>
      <c r="H6" s="119" t="str">
        <f>U10</f>
        <v/>
      </c>
      <c r="I6" s="118" t="str">
        <f>T10</f>
        <v/>
      </c>
      <c r="J6" s="119" t="str">
        <f>U14</f>
        <v/>
      </c>
      <c r="K6" s="118" t="str">
        <f>T14</f>
        <v/>
      </c>
      <c r="L6" s="120"/>
      <c r="M6" s="121"/>
      <c r="N6" s="122" t="str">
        <f>IF(AND(U10="",U14="",U17=""),"",SUM(F6,H6,J6))</f>
        <v/>
      </c>
      <c r="O6" s="123" t="str">
        <f>IF(AND(U10="",U14="",U17=""),"",SUM(G6,I6,K6))</f>
        <v/>
      </c>
      <c r="P6" s="124" t="str">
        <f>IF(AND(U10="",U14="",U17=""),"",AG6)</f>
        <v/>
      </c>
      <c r="Q6" s="125" t="str">
        <f>IF(AND(U10="",U14="",U17=""),"",AP6)</f>
        <v/>
      </c>
      <c r="R6" s="393" t="str">
        <f>IF(ISERROR(IF(AND(U10="",U14="",U17=""),"",SUM(AB6:AD6)+(N6-O6)/1000)+(AK6/10000)+(AG6/100000)),"",IF(AND(U10="",U14="",U17=""),"",SUM(AB6:AD6)+(N6-O6)/1000)+(AK6/10000)+(AG6/100000))</f>
        <v/>
      </c>
      <c r="S6" s="393"/>
      <c r="T6" s="126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182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394">
        <f t="shared" si="2"/>
        <v>0</v>
      </c>
      <c r="AL6" s="395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27">
        <f>SUM(P3:P6)</f>
        <v>0</v>
      </c>
      <c r="Q7" s="127">
        <f>SUM(Q3:Q6)</f>
        <v>0</v>
      </c>
    </row>
    <row r="8" spans="2:47" ht="18.600000000000001" thickBot="1">
      <c r="B8" s="380" t="s">
        <v>7</v>
      </c>
      <c r="C8" s="385"/>
      <c r="D8" s="385"/>
      <c r="E8" s="381"/>
      <c r="F8" s="386" t="s">
        <v>8</v>
      </c>
      <c r="G8" s="387"/>
      <c r="H8" s="383" t="s">
        <v>9</v>
      </c>
      <c r="I8" s="387"/>
      <c r="J8" s="383" t="s">
        <v>10</v>
      </c>
      <c r="K8" s="387"/>
      <c r="L8" s="383" t="s">
        <v>11</v>
      </c>
      <c r="M8" s="387"/>
      <c r="N8" s="383" t="s">
        <v>12</v>
      </c>
      <c r="O8" s="387"/>
      <c r="P8" s="383" t="s">
        <v>13</v>
      </c>
      <c r="Q8" s="387"/>
      <c r="R8" s="383" t="s">
        <v>14</v>
      </c>
      <c r="S8" s="384"/>
      <c r="T8" s="380" t="s">
        <v>15</v>
      </c>
      <c r="U8" s="381"/>
      <c r="AB8" s="388">
        <v>1</v>
      </c>
      <c r="AC8" s="389"/>
      <c r="AD8" s="388">
        <v>2</v>
      </c>
      <c r="AE8" s="389"/>
      <c r="AF8" s="388">
        <v>3</v>
      </c>
      <c r="AG8" s="389"/>
      <c r="AH8" s="388">
        <v>4</v>
      </c>
      <c r="AI8" s="389"/>
      <c r="AJ8" s="388">
        <v>5</v>
      </c>
      <c r="AK8" s="389"/>
      <c r="AL8" s="388">
        <v>6</v>
      </c>
      <c r="AM8" s="389"/>
      <c r="AN8" s="388">
        <v>7</v>
      </c>
      <c r="AO8" s="389"/>
    </row>
    <row r="9" spans="2:47">
      <c r="B9" s="128">
        <v>1</v>
      </c>
      <c r="C9" s="129" t="str">
        <f>IF(C3="","",VLOOKUP(B9,$B$3:$E$6,2,FALSE))</f>
        <v/>
      </c>
      <c r="D9" s="130">
        <v>3</v>
      </c>
      <c r="E9" s="131" t="str">
        <f>IF(C5="","",VLOOKUP(D9,$B$3:$E$6,2,FALSE))</f>
        <v/>
      </c>
      <c r="F9" s="132"/>
      <c r="G9" s="133"/>
      <c r="H9" s="134"/>
      <c r="I9" s="133"/>
      <c r="J9" s="132"/>
      <c r="K9" s="135"/>
      <c r="L9" s="134"/>
      <c r="M9" s="133"/>
      <c r="N9" s="132"/>
      <c r="O9" s="135"/>
      <c r="P9" s="134"/>
      <c r="Q9" s="133"/>
      <c r="R9" s="132"/>
      <c r="S9" s="135"/>
      <c r="T9" s="136" t="str">
        <f>IF(F9="","",SUM(SUMPRODUCT(--(F9&gt;G9)),SUMPRODUCT(--(H9&gt;I9)),SUMPRODUCT(--(J9&gt;K9)),SUMPRODUCT(--(L9&gt;M9)),SUMPRODUCT(--(N9&gt;O9)),SUMPRODUCT(--(P9&gt;Q9)),SUMPRODUCT(--(R9&gt;S9))))</f>
        <v/>
      </c>
      <c r="U9" s="137" t="str">
        <f>IF(F9="","",SUM(SUMPRODUCT(--(F9&lt;G9)),SUMPRODUCT(--(H9&lt;I9)),SUMPRODUCT(--(J9&lt;K9)),SUMPRODUCT(--(L9&lt;M9)),SUMPRODUCT(--(N9&lt;O9)),SUMPRODUCT(--(P9&lt;Q9)),SUMPRODUCT(--(R9&lt;S9))))</f>
        <v/>
      </c>
      <c r="AB9" s="10" t="str">
        <f>IF(F9="","",IF(F9&gt;G9,1,0))</f>
        <v/>
      </c>
      <c r="AC9" s="10" t="str">
        <f>IF(G9="","",IF(G9&gt;F9,1,0))</f>
        <v/>
      </c>
      <c r="AD9" s="10" t="str">
        <f>IF(H9="","",IF(H9&gt;I9,1,0))</f>
        <v/>
      </c>
      <c r="AE9" s="10" t="str">
        <f>IF(I9="","",IF(I9&gt;H9,1,0))</f>
        <v/>
      </c>
      <c r="AF9" s="10" t="str">
        <f>IF(J9="","",IF(J9&gt;K9,1,0))</f>
        <v/>
      </c>
      <c r="AG9" s="10" t="str">
        <f>IF(K9="","",IF(K9&gt;J9,1,0))</f>
        <v/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38">
        <v>2</v>
      </c>
      <c r="C10" s="139" t="str">
        <f>IF(C4="","",VLOOKUP(B10,$B$3:$E$6,2,FALSE))</f>
        <v/>
      </c>
      <c r="D10" s="140">
        <v>4</v>
      </c>
      <c r="E10" s="141" t="str">
        <f>IF(C6="","",VLOOKUP(D10,$B$3:$E$6,2,FALSE))</f>
        <v/>
      </c>
      <c r="F10" s="142"/>
      <c r="G10" s="143"/>
      <c r="H10" s="144"/>
      <c r="I10" s="143"/>
      <c r="J10" s="142"/>
      <c r="K10" s="145"/>
      <c r="L10" s="144"/>
      <c r="M10" s="143"/>
      <c r="N10" s="142"/>
      <c r="O10" s="145"/>
      <c r="P10" s="144"/>
      <c r="Q10" s="143"/>
      <c r="R10" s="142"/>
      <c r="S10" s="145"/>
      <c r="T10" s="146" t="str">
        <f>IF(F10="","",SUM(SUMPRODUCT(--(F10&gt;G10)),SUMPRODUCT(--(H10&gt;I10)),SUMPRODUCT(--(J10&gt;K10)),SUMPRODUCT(--(L10&gt;M10)),SUMPRODUCT(--(N10&gt;O10)),SUMPRODUCT(--(P10&gt;Q10)),SUMPRODUCT(--(R10&gt;S10))))</f>
        <v/>
      </c>
      <c r="U10" s="147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380" t="s">
        <v>16</v>
      </c>
      <c r="C12" s="385"/>
      <c r="D12" s="385"/>
      <c r="E12" s="381"/>
      <c r="F12" s="386" t="s">
        <v>8</v>
      </c>
      <c r="G12" s="387"/>
      <c r="H12" s="383" t="s">
        <v>9</v>
      </c>
      <c r="I12" s="387"/>
      <c r="J12" s="383" t="s">
        <v>10</v>
      </c>
      <c r="K12" s="387"/>
      <c r="L12" s="383" t="s">
        <v>11</v>
      </c>
      <c r="M12" s="387"/>
      <c r="N12" s="383" t="s">
        <v>12</v>
      </c>
      <c r="O12" s="387"/>
      <c r="P12" s="383" t="s">
        <v>13</v>
      </c>
      <c r="Q12" s="387"/>
      <c r="R12" s="383" t="s">
        <v>14</v>
      </c>
      <c r="S12" s="384"/>
      <c r="T12" s="380" t="s">
        <v>15</v>
      </c>
      <c r="U12" s="381"/>
      <c r="AU12" s="150"/>
    </row>
    <row r="13" spans="2:47">
      <c r="B13" s="128">
        <v>1</v>
      </c>
      <c r="C13" s="148" t="str">
        <f>IF(C3="","",VLOOKUP(B13,$B$3:$E$6,2,FALSE))</f>
        <v/>
      </c>
      <c r="D13" s="130">
        <v>2</v>
      </c>
      <c r="E13" s="131" t="str">
        <f>IF(C4="","",VLOOKUP(D13,$B$3:$E$6,2,FALSE))</f>
        <v/>
      </c>
      <c r="F13" s="132"/>
      <c r="G13" s="133"/>
      <c r="H13" s="134"/>
      <c r="I13" s="133"/>
      <c r="J13" s="132"/>
      <c r="K13" s="135"/>
      <c r="L13" s="134"/>
      <c r="M13" s="133"/>
      <c r="N13" s="132"/>
      <c r="O13" s="135"/>
      <c r="P13" s="134"/>
      <c r="Q13" s="133"/>
      <c r="R13" s="132"/>
      <c r="S13" s="135"/>
      <c r="T13" s="136" t="str">
        <f>IF(F13="","",SUM(SUMPRODUCT(--(F13&gt;G13)),SUMPRODUCT(--(H13&gt;I13)),SUMPRODUCT(--(J13&gt;K13)),SUMPRODUCT(--(L13&gt;M13)),SUMPRODUCT(--(N13&gt;O13)),SUMPRODUCT(--(P13&gt;Q13)),SUMPRODUCT(--(R13&gt;S13))))</f>
        <v/>
      </c>
      <c r="U13" s="137" t="str">
        <f>IF(F13="","",SUM(SUMPRODUCT(--(F13&lt;G13)),SUMPRODUCT(--(H13&lt;I13)),SUMPRODUCT(--(J13&lt;K13)),SUMPRODUCT(--(L13&lt;M13)),SUMPRODUCT(--(N13&lt;O13)),SUMPRODUCT(--(P13&lt;Q13)),SUMPRODUCT(--(R13&lt;S13))))</f>
        <v/>
      </c>
      <c r="AB13" s="10" t="str">
        <f>IF(F13="","",IF(F13&gt;G13,1,0))</f>
        <v/>
      </c>
      <c r="AC13" s="10" t="str">
        <f>IF(G13="","",IF(G13&gt;F13,1,0))</f>
        <v/>
      </c>
      <c r="AD13" s="10" t="str">
        <f>IF(H13="","",IF(H13&gt;I13,1,0))</f>
        <v/>
      </c>
      <c r="AE13" s="10" t="str">
        <f>IF(I13="","",IF(I13&gt;H13,1,0))</f>
        <v/>
      </c>
      <c r="AF13" s="10" t="str">
        <f>IF(J13="","",IF(J13&gt;K13,1,0))</f>
        <v/>
      </c>
      <c r="AG13" s="10" t="str">
        <f>IF(K13="","",IF(K13&gt;J13,1,0))</f>
        <v/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38">
        <v>3</v>
      </c>
      <c r="C14" s="149" t="str">
        <f>IF(C3="","",VLOOKUP(B14,$B$3:$E$6,2,FALSE))</f>
        <v/>
      </c>
      <c r="D14" s="140">
        <v>4</v>
      </c>
      <c r="E14" s="141" t="str">
        <f>IF(C6="","",VLOOKUP(D14,$B$3:$E$6,2,FALSE))</f>
        <v/>
      </c>
      <c r="F14" s="142"/>
      <c r="G14" s="143"/>
      <c r="H14" s="144"/>
      <c r="I14" s="143"/>
      <c r="J14" s="142"/>
      <c r="K14" s="145"/>
      <c r="L14" s="144"/>
      <c r="M14" s="143"/>
      <c r="N14" s="142"/>
      <c r="O14" s="145"/>
      <c r="P14" s="144"/>
      <c r="Q14" s="143"/>
      <c r="R14" s="142"/>
      <c r="S14" s="145"/>
      <c r="T14" s="146" t="str">
        <f>IF(F14="","",SUM(SUMPRODUCT(--(F14&gt;G14)),SUMPRODUCT(--(H14&gt;I14)),SUMPRODUCT(--(J14&gt;K14)),SUMPRODUCT(--(L14&gt;M14)),SUMPRODUCT(--(N14&gt;O14)),SUMPRODUCT(--(P14&gt;Q14)),SUMPRODUCT(--(R14&gt;S14))))</f>
        <v/>
      </c>
      <c r="U14" s="147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380" t="s">
        <v>17</v>
      </c>
      <c r="C16" s="385"/>
      <c r="D16" s="385"/>
      <c r="E16" s="381"/>
      <c r="F16" s="386" t="s">
        <v>8</v>
      </c>
      <c r="G16" s="387"/>
      <c r="H16" s="383" t="s">
        <v>9</v>
      </c>
      <c r="I16" s="387"/>
      <c r="J16" s="383" t="s">
        <v>10</v>
      </c>
      <c r="K16" s="387"/>
      <c r="L16" s="383" t="s">
        <v>11</v>
      </c>
      <c r="M16" s="387"/>
      <c r="N16" s="383" t="s">
        <v>12</v>
      </c>
      <c r="O16" s="387"/>
      <c r="P16" s="383" t="s">
        <v>13</v>
      </c>
      <c r="Q16" s="387"/>
      <c r="R16" s="383" t="s">
        <v>14</v>
      </c>
      <c r="S16" s="384"/>
      <c r="T16" s="380" t="s">
        <v>15</v>
      </c>
      <c r="U16" s="381"/>
    </row>
    <row r="17" spans="2:41">
      <c r="B17" s="128">
        <v>1</v>
      </c>
      <c r="C17" s="129" t="str">
        <f>IF(C3="","",VLOOKUP(B17,$B$3:$E$6,2,FALSE))</f>
        <v/>
      </c>
      <c r="D17" s="130">
        <v>4</v>
      </c>
      <c r="E17" s="131" t="str">
        <f>IF(C6="","",VLOOKUP(D17,$B$3:$E$6,2,FALSE))</f>
        <v/>
      </c>
      <c r="F17" s="132"/>
      <c r="G17" s="133"/>
      <c r="H17" s="134"/>
      <c r="I17" s="133"/>
      <c r="J17" s="132"/>
      <c r="K17" s="135"/>
      <c r="L17" s="134"/>
      <c r="M17" s="133"/>
      <c r="N17" s="132"/>
      <c r="O17" s="135"/>
      <c r="P17" s="134"/>
      <c r="Q17" s="133"/>
      <c r="R17" s="132"/>
      <c r="S17" s="135"/>
      <c r="T17" s="136" t="str">
        <f>IF(F17="","",SUM(SUMPRODUCT(--(F17&gt;G17)),SUMPRODUCT(--(H17&gt;I17)),SUMPRODUCT(--(J17&gt;K17)),SUMPRODUCT(--(L17&gt;M17)),SUMPRODUCT(--(N17&gt;O17)),SUMPRODUCT(--(P17&gt;Q17)),SUMPRODUCT(--(R17&gt;S17))))</f>
        <v/>
      </c>
      <c r="U17" s="137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38">
        <v>3</v>
      </c>
      <c r="C18" s="139" t="str">
        <f>IF(C5="","",VLOOKUP(B18,$B$3:$E$6,2,FALSE))</f>
        <v/>
      </c>
      <c r="D18" s="140">
        <v>2</v>
      </c>
      <c r="E18" s="141" t="str">
        <f>IF(C4="","",VLOOKUP(D18,$B$3:$E$6,2,FALSE))</f>
        <v/>
      </c>
      <c r="F18" s="142"/>
      <c r="G18" s="143"/>
      <c r="H18" s="144"/>
      <c r="I18" s="143"/>
      <c r="J18" s="142"/>
      <c r="K18" s="145"/>
      <c r="L18" s="144"/>
      <c r="M18" s="143"/>
      <c r="N18" s="142"/>
      <c r="O18" s="145"/>
      <c r="P18" s="144"/>
      <c r="Q18" s="143"/>
      <c r="R18" s="142"/>
      <c r="S18" s="145"/>
      <c r="T18" s="146" t="str">
        <f>IF(F18="","",SUM(SUMPRODUCT(--(F18&gt;G18)),SUMPRODUCT(--(H18&gt;I18)),SUMPRODUCT(--(J18&gt;K18)),SUMPRODUCT(--(L18&gt;M18)),SUMPRODUCT(--(N18&gt;O18)),SUMPRODUCT(--(P18&gt;Q18)),SUMPRODUCT(--(R18&gt;S18))))</f>
        <v/>
      </c>
      <c r="U18" s="147" t="str">
        <f>IF(F18="","",SUM(SUMPRODUCT(--(F18&lt;G18)),SUMPRODUCT(--(H18&lt;I18)),SUMPRODUCT(--(J18&lt;K18)),SUMPRODUCT(--(L18&lt;M18)),SUMPRODUCT(--(N18&lt;O18)),SUMPRODUCT(--(P18&lt;Q18)),SUMPRODUCT(--(R18&lt;S18))))</f>
        <v/>
      </c>
      <c r="AB18" s="10" t="str">
        <f>IF(F18="","",IF(F18&gt;G18,1,0))</f>
        <v/>
      </c>
      <c r="AC18" s="10" t="str">
        <f>IF(G18="","",IF(G18&gt;F18,1,0))</f>
        <v/>
      </c>
      <c r="AD18" s="10" t="str">
        <f>IF(H18="","",IF(H18&gt;I18,1,0))</f>
        <v/>
      </c>
      <c r="AE18" s="10" t="str">
        <f>IF(I18="","",IF(I18&gt;H18,1,0))</f>
        <v/>
      </c>
      <c r="AF18" s="10" t="str">
        <f>IF(J18="","",IF(J18&gt;K18,1,0))</f>
        <v/>
      </c>
      <c r="AG18" s="10" t="str">
        <f>IF(K18="","",IF(K18&gt;J18,1,0))</f>
        <v/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382"/>
      <c r="C21" s="382"/>
      <c r="D21" s="382"/>
      <c r="E21" s="382"/>
      <c r="F21" s="382"/>
      <c r="G21" s="382"/>
      <c r="H21" s="382"/>
      <c r="I21" s="382"/>
      <c r="J21" s="382"/>
      <c r="K21" s="382"/>
      <c r="L21" s="382"/>
      <c r="M21" s="382"/>
      <c r="N21" s="382"/>
      <c r="O21" s="382"/>
      <c r="P21" s="382"/>
      <c r="Q21" s="382"/>
      <c r="R21" s="382"/>
      <c r="S21" s="382"/>
      <c r="T21" s="382"/>
      <c r="U21" s="382"/>
    </row>
  </sheetData>
  <mergeCells count="63"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  <mergeCell ref="X2:Z2"/>
    <mergeCell ref="AB2:AE2"/>
    <mergeCell ref="AK2:AL2"/>
    <mergeCell ref="C3:E3"/>
    <mergeCell ref="R3:S3"/>
    <mergeCell ref="X3:Z3"/>
    <mergeCell ref="AK3:AL3"/>
    <mergeCell ref="C4:E4"/>
    <mergeCell ref="R4:S4"/>
    <mergeCell ref="X4:Z4"/>
    <mergeCell ref="AK4:AL4"/>
    <mergeCell ref="C5:E5"/>
    <mergeCell ref="R5:S5"/>
    <mergeCell ref="X5:Z5"/>
    <mergeCell ref="AK5:AL5"/>
    <mergeCell ref="C6:E6"/>
    <mergeCell ref="R6:S6"/>
    <mergeCell ref="AK6:AL6"/>
    <mergeCell ref="B8:E8"/>
    <mergeCell ref="F8:G8"/>
    <mergeCell ref="H8:I8"/>
    <mergeCell ref="J8:K8"/>
    <mergeCell ref="L8:M8"/>
    <mergeCell ref="N8:O8"/>
    <mergeCell ref="P8:Q8"/>
    <mergeCell ref="AJ8:AK8"/>
    <mergeCell ref="AL8:AM8"/>
    <mergeCell ref="AN8:AO8"/>
    <mergeCell ref="B12:E12"/>
    <mergeCell ref="F12:G12"/>
    <mergeCell ref="H12:I12"/>
    <mergeCell ref="J12:K12"/>
    <mergeCell ref="L12:M12"/>
    <mergeCell ref="N12:O12"/>
    <mergeCell ref="P12:Q12"/>
    <mergeCell ref="R8:S8"/>
    <mergeCell ref="T8:U8"/>
    <mergeCell ref="AB8:AC8"/>
    <mergeCell ref="AD8:AE8"/>
    <mergeCell ref="AF8:AG8"/>
    <mergeCell ref="AH8:AI8"/>
    <mergeCell ref="T16:U16"/>
    <mergeCell ref="B21:U21"/>
    <mergeCell ref="R12:S12"/>
    <mergeCell ref="T12:U12"/>
    <mergeCell ref="B16:E16"/>
    <mergeCell ref="F16:G16"/>
    <mergeCell ref="H16:I16"/>
    <mergeCell ref="J16:K16"/>
    <mergeCell ref="L16:M16"/>
    <mergeCell ref="N16:O16"/>
    <mergeCell ref="P16:Q16"/>
    <mergeCell ref="R16:S16"/>
  </mergeCells>
  <pageMargins left="0.16" right="0.2" top="0.75" bottom="0.75" header="0.3" footer="0.3"/>
  <pageSetup paperSize="9" orientation="landscape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B1:AU21"/>
  <sheetViews>
    <sheetView zoomScaleNormal="100" workbookViewId="0">
      <selection activeCell="E1" sqref="E1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hidden="1" customWidth="1"/>
    <col min="28" max="41" width="4.109375" style="11" hidden="1" customWidth="1"/>
    <col min="42" max="42" width="4.109375" style="9" hidden="1" customWidth="1"/>
    <col min="43" max="16384" width="9.109375" style="9"/>
  </cols>
  <sheetData>
    <row r="1" spans="2:47" s="6" customFormat="1" ht="21.6" thickBot="1">
      <c r="B1" s="430" t="s">
        <v>0</v>
      </c>
      <c r="C1" s="430"/>
      <c r="D1" s="430"/>
      <c r="E1" s="4" t="s">
        <v>435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09" t="s">
        <v>1</v>
      </c>
      <c r="R1" s="409"/>
      <c r="S1" s="409"/>
      <c r="T1" s="409"/>
      <c r="U1" s="409"/>
      <c r="V1" s="5"/>
      <c r="W1" s="5"/>
      <c r="X1" s="5"/>
      <c r="Y1" s="5"/>
      <c r="Z1" s="5"/>
      <c r="AI1" s="6" t="s">
        <v>124</v>
      </c>
      <c r="AN1" s="6" t="s">
        <v>124</v>
      </c>
    </row>
    <row r="2" spans="2:47" s="6" customFormat="1" ht="24" customHeight="1">
      <c r="B2" s="262" t="s">
        <v>2</v>
      </c>
      <c r="C2" s="437" t="s">
        <v>3</v>
      </c>
      <c r="D2" s="431"/>
      <c r="E2" s="432"/>
      <c r="F2" s="416">
        <v>1</v>
      </c>
      <c r="G2" s="414"/>
      <c r="H2" s="415">
        <v>2</v>
      </c>
      <c r="I2" s="414"/>
      <c r="J2" s="415">
        <v>3</v>
      </c>
      <c r="K2" s="414"/>
      <c r="L2" s="415">
        <v>4</v>
      </c>
      <c r="M2" s="416"/>
      <c r="N2" s="417" t="s">
        <v>4</v>
      </c>
      <c r="O2" s="418"/>
      <c r="P2" s="419" t="s">
        <v>84</v>
      </c>
      <c r="Q2" s="420"/>
      <c r="R2" s="421" t="s">
        <v>5</v>
      </c>
      <c r="S2" s="421"/>
      <c r="T2" s="100" t="s">
        <v>6</v>
      </c>
      <c r="W2" s="7">
        <v>1</v>
      </c>
      <c r="X2" s="403" t="str">
        <f>IF(ISERROR(INDEX($C$3:$C$6,MATCH(W2,$T$3:$T$6,0))),"",(INDEX($C$3:$C$6,MATCH(W2,$T$3:$T$6,0))))</f>
        <v/>
      </c>
      <c r="Y2" s="404"/>
      <c r="Z2" s="405"/>
      <c r="AB2" s="406" t="s">
        <v>85</v>
      </c>
      <c r="AC2" s="406"/>
      <c r="AD2" s="406"/>
      <c r="AE2" s="406"/>
      <c r="AG2" s="6" t="s">
        <v>86</v>
      </c>
      <c r="AK2" s="407" t="s">
        <v>87</v>
      </c>
      <c r="AL2" s="407"/>
      <c r="AP2" s="6" t="s">
        <v>88</v>
      </c>
    </row>
    <row r="3" spans="2:47" ht="24" customHeight="1">
      <c r="B3" s="101">
        <v>1</v>
      </c>
      <c r="C3" s="436" t="str">
        <f>IF(GROUPS!D19="","",GROUPS!D19)</f>
        <v/>
      </c>
      <c r="D3" s="428"/>
      <c r="E3" s="429"/>
      <c r="F3" s="197"/>
      <c r="G3" s="103"/>
      <c r="H3" s="104" t="str">
        <f>T13</f>
        <v/>
      </c>
      <c r="I3" s="105" t="str">
        <f>U13</f>
        <v/>
      </c>
      <c r="J3" s="104" t="str">
        <f>T9</f>
        <v/>
      </c>
      <c r="K3" s="106" t="str">
        <f>U9</f>
        <v/>
      </c>
      <c r="L3" s="104" t="str">
        <f>T17</f>
        <v/>
      </c>
      <c r="M3" s="107" t="str">
        <f>U17</f>
        <v/>
      </c>
      <c r="N3" s="108" t="str">
        <f>IF(AND(T9="",T13="",T17=""),"",SUM(H3,J3,L3))</f>
        <v/>
      </c>
      <c r="O3" s="109" t="str">
        <f>IF(AND(T9="",T13="",T17=""),"",SUM(I3,K3,M3))</f>
        <v/>
      </c>
      <c r="P3" s="110" t="str">
        <f>IF(AND(T9="",T13="",T17=""),"",AG3)</f>
        <v/>
      </c>
      <c r="Q3" s="111" t="str">
        <f>IF(AND(T9="",T13="",T17=""),"",AP3)</f>
        <v/>
      </c>
      <c r="R3" s="399" t="str">
        <f>IF(ISERROR(IF(AND(T9="",T13="",T17=""),"",SUM(AB3:AD3)+(N3-O3)/1000)+(AK3/10000)),"",IF(AND(T9="",T13="",T17=""),"",SUM(AB3:AD3)+(N3-O3)/1000)+(AK3/10000)+(AG3/100000))</f>
        <v/>
      </c>
      <c r="S3" s="399"/>
      <c r="T3" s="112" t="str">
        <f>IF(ISERROR(IF(C3="","",RANK(R3,$R$3:$S$6,0))),"",IF(C3="","",RANK(R3,$R$3:$S$6,0)))</f>
        <v/>
      </c>
      <c r="U3" s="9"/>
      <c r="V3" s="9"/>
      <c r="W3" s="7">
        <v>2</v>
      </c>
      <c r="X3" s="403" t="str">
        <f t="shared" ref="X3:X5" si="0">IF(ISERROR(INDEX($C$3:$C$6,MATCH(W3,$T$3:$T$6,0))),"",(INDEX($C$3:$C$6,MATCH(W3,$T$3:$T$6,0))))</f>
        <v/>
      </c>
      <c r="Y3" s="404"/>
      <c r="Z3" s="405"/>
      <c r="AB3" s="10" t="str">
        <f>IF(H3="","",IF(H3&gt;I3,2,1))</f>
        <v/>
      </c>
      <c r="AC3" s="10" t="str">
        <f>IF(J3="","",IF(J3&gt;K3,2,1))</f>
        <v/>
      </c>
      <c r="AD3" s="10" t="str">
        <f>IF(L3="","",IF(L3&gt;M3,2,1))</f>
        <v/>
      </c>
      <c r="AE3" s="182"/>
      <c r="AG3" s="11">
        <f>SUM(AH3:AJ3)</f>
        <v>0</v>
      </c>
      <c r="AH3" s="10">
        <f>F9+H9+J9+L9+N9+P9+R9</f>
        <v>0</v>
      </c>
      <c r="AI3" s="10">
        <f>F13+H13+J13+L13+N13+P13+R13</f>
        <v>0</v>
      </c>
      <c r="AJ3" s="10">
        <f>F17+H17+J17+L17+N17+P17+R17</f>
        <v>0</v>
      </c>
      <c r="AK3" s="394">
        <f>SUM(AH3:AJ3)-SUM(AM3:AO3)</f>
        <v>0</v>
      </c>
      <c r="AL3" s="395"/>
      <c r="AM3" s="10">
        <f>AH5</f>
        <v>0</v>
      </c>
      <c r="AN3" s="10">
        <f>AI4</f>
        <v>0</v>
      </c>
      <c r="AO3" s="10">
        <f>AJ6</f>
        <v>0</v>
      </c>
      <c r="AP3" s="9">
        <f>SUM(AM3:AO3)</f>
        <v>0</v>
      </c>
    </row>
    <row r="4" spans="2:47" ht="24" customHeight="1">
      <c r="B4" s="101">
        <v>2</v>
      </c>
      <c r="C4" s="436" t="str">
        <f>IF(GROUPS!D20="","",GROUPS!D20)</f>
        <v/>
      </c>
      <c r="D4" s="428"/>
      <c r="E4" s="429"/>
      <c r="F4" s="198" t="str">
        <f>U13</f>
        <v/>
      </c>
      <c r="G4" s="106" t="str">
        <f>T13</f>
        <v/>
      </c>
      <c r="H4" s="114"/>
      <c r="I4" s="103"/>
      <c r="J4" s="104" t="str">
        <f>U18</f>
        <v/>
      </c>
      <c r="K4" s="106" t="str">
        <f>T18</f>
        <v/>
      </c>
      <c r="L4" s="104" t="str">
        <f>T10</f>
        <v/>
      </c>
      <c r="M4" s="115" t="str">
        <f>U10</f>
        <v/>
      </c>
      <c r="N4" s="108" t="str">
        <f>IF(AND(T10="",U13="",U18=""),"",SUM(F4,J4,L4))</f>
        <v/>
      </c>
      <c r="O4" s="109" t="str">
        <f>IF(AND(T10="",U13="",U18=""),"",SUM(G4,K4,M4))</f>
        <v/>
      </c>
      <c r="P4" s="110" t="str">
        <f>IF(AND(T10="",U13="",U18=""),"",AG4)</f>
        <v/>
      </c>
      <c r="Q4" s="111" t="str">
        <f>IF(AND(T10="",U13="",U18=""),"",AP4)</f>
        <v/>
      </c>
      <c r="R4" s="399" t="str">
        <f>IF(ISERROR(IF(AND(T10="",U13="",U18=""),"",SUM(AB4:AD4)+(N4-O4)/1000)+(AK4/10000)+(AG4/100000)),"",IF(AND(T10="",U13="",U18=""),"",SUM(AB4:AD4)+(N4-O4)/1000)+(AK4/10000)+(AG4/100000))</f>
        <v/>
      </c>
      <c r="S4" s="399"/>
      <c r="T4" s="112" t="str">
        <f>IF(ISERROR(IF(C4="","",RANK(R4,$R$3:$S$6,0))),"",IF(C4="","",RANK(R4,$R$3:$S$6,0)))</f>
        <v/>
      </c>
      <c r="U4" s="9"/>
      <c r="V4" s="9"/>
      <c r="W4" s="7">
        <v>3</v>
      </c>
      <c r="X4" s="400" t="str">
        <f t="shared" si="0"/>
        <v/>
      </c>
      <c r="Y4" s="401"/>
      <c r="Z4" s="402"/>
      <c r="AB4" s="10" t="str">
        <f>IF(F4="","",IF(F4&gt;G4,2,1))</f>
        <v/>
      </c>
      <c r="AC4" s="10" t="str">
        <f>IF(J4="","",IF(J4&gt;K4,2,1))</f>
        <v/>
      </c>
      <c r="AD4" s="10" t="str">
        <f>IF(L4="","",IF(L4&gt;M4,2,1))</f>
        <v/>
      </c>
      <c r="AE4" s="182"/>
      <c r="AG4" s="11">
        <f t="shared" ref="AG4:AG6" si="1">SUM(AH4:AJ4)</f>
        <v>0</v>
      </c>
      <c r="AH4" s="10">
        <f>F10+H10+J10+L10+N10+P10+R10</f>
        <v>0</v>
      </c>
      <c r="AI4" s="10">
        <f>G13+I13+K13+M13+O13+Q13+S13</f>
        <v>0</v>
      </c>
      <c r="AJ4" s="10">
        <f>G18+I18+K18+M18+O18+Q18+S18</f>
        <v>0</v>
      </c>
      <c r="AK4" s="394">
        <f t="shared" ref="AK4:AK6" si="2">SUM(AH4:AJ4)-SUM(AM4:AO4)</f>
        <v>0</v>
      </c>
      <c r="AL4" s="395"/>
      <c r="AM4" s="10">
        <f>AH6</f>
        <v>0</v>
      </c>
      <c r="AN4" s="10">
        <f>AI3</f>
        <v>0</v>
      </c>
      <c r="AO4" s="10">
        <f>AJ5</f>
        <v>0</v>
      </c>
      <c r="AP4" s="9">
        <f t="shared" ref="AP4:AP6" si="3">SUM(AM4:AO4)</f>
        <v>0</v>
      </c>
    </row>
    <row r="5" spans="2:47" ht="24" customHeight="1">
      <c r="B5" s="101">
        <v>3</v>
      </c>
      <c r="C5" s="436" t="str">
        <f>IF(GROUPS!D21="","",GROUPS!D21)</f>
        <v/>
      </c>
      <c r="D5" s="428"/>
      <c r="E5" s="429"/>
      <c r="F5" s="198" t="str">
        <f>U9</f>
        <v/>
      </c>
      <c r="G5" s="106" t="str">
        <f>T9</f>
        <v/>
      </c>
      <c r="H5" s="104" t="str">
        <f>T18</f>
        <v/>
      </c>
      <c r="I5" s="106" t="str">
        <f>U18</f>
        <v/>
      </c>
      <c r="J5" s="114"/>
      <c r="K5" s="103"/>
      <c r="L5" s="104" t="str">
        <f>T14</f>
        <v/>
      </c>
      <c r="M5" s="115" t="str">
        <f>U14</f>
        <v/>
      </c>
      <c r="N5" s="108" t="str">
        <f>IF(AND(U9="",T14="",T18=""),"",SUM(F5,H5,L5))</f>
        <v/>
      </c>
      <c r="O5" s="109" t="str">
        <f>IF(AND(U9="",T14="",T18=""),"",SUM(G5,I5,M5))</f>
        <v/>
      </c>
      <c r="P5" s="110" t="str">
        <f>IF(AND(U9="",T14="",T18=""),"",AG5)</f>
        <v/>
      </c>
      <c r="Q5" s="111" t="str">
        <f>IF(AND(U9="",T14="",T18=""),"",AP5)</f>
        <v/>
      </c>
      <c r="R5" s="399" t="str">
        <f>IF(ISERROR(IF(AND(U9="",T14="",T18=""),"",SUM(AB5:AD5)+(N5-O5)/1000)+(AK5/10000)+(AG5/100000)),"",IF(AND(U9="",T14="",T18=""),"",SUM(AB5:AD5)+(N5-O5)/1000)+(AK5/10000)+(AG5/100000))</f>
        <v/>
      </c>
      <c r="S5" s="399"/>
      <c r="T5" s="112" t="str">
        <f>IF(ISERROR(IF(C5="","",RANK(R5,$R$3:$S$6,0))),"",IF(C5="","",RANK(R5,$R$3:$S$6,0)))</f>
        <v/>
      </c>
      <c r="U5" s="9"/>
      <c r="V5" s="9"/>
      <c r="W5" s="7">
        <v>4</v>
      </c>
      <c r="X5" s="400" t="str">
        <f t="shared" si="0"/>
        <v/>
      </c>
      <c r="Y5" s="401"/>
      <c r="Z5" s="402"/>
      <c r="AB5" s="10" t="str">
        <f t="shared" ref="AB5:AB6" si="4">IF(F5="","",IF(F5&gt;G5,2,1))</f>
        <v/>
      </c>
      <c r="AC5" s="10" t="str">
        <f>IF(H5="","",IF(H5&gt;I5,2,1))</f>
        <v/>
      </c>
      <c r="AD5" s="10" t="str">
        <f>IF(L5="","",IF(L5&gt;M5,2,1))</f>
        <v/>
      </c>
      <c r="AE5" s="182"/>
      <c r="AG5" s="11">
        <f t="shared" si="1"/>
        <v>0</v>
      </c>
      <c r="AH5" s="10">
        <f>G9+I9+K9+M9+O9+Q9+S9</f>
        <v>0</v>
      </c>
      <c r="AI5" s="10">
        <f>F14+H14+J14+L14+N14+P14+R14</f>
        <v>0</v>
      </c>
      <c r="AJ5" s="10">
        <f>F18+H18+J18+L18+N18+P18+R18</f>
        <v>0</v>
      </c>
      <c r="AK5" s="394">
        <f t="shared" si="2"/>
        <v>0</v>
      </c>
      <c r="AL5" s="395"/>
      <c r="AM5" s="10">
        <f>AH3</f>
        <v>0</v>
      </c>
      <c r="AN5" s="10">
        <f>AI6</f>
        <v>0</v>
      </c>
      <c r="AO5" s="10">
        <f>AJ4</f>
        <v>0</v>
      </c>
      <c r="AP5" s="9">
        <f t="shared" si="3"/>
        <v>0</v>
      </c>
    </row>
    <row r="6" spans="2:47" ht="24" customHeight="1" thickBot="1">
      <c r="B6" s="116">
        <v>4</v>
      </c>
      <c r="C6" s="435" t="str">
        <f>IF(GROUPS!D22="","",GROUPS!D22)</f>
        <v/>
      </c>
      <c r="D6" s="433"/>
      <c r="E6" s="434"/>
      <c r="F6" s="199" t="str">
        <f>U17</f>
        <v/>
      </c>
      <c r="G6" s="118" t="str">
        <f>T17</f>
        <v/>
      </c>
      <c r="H6" s="119" t="str">
        <f>U10</f>
        <v/>
      </c>
      <c r="I6" s="118" t="str">
        <f>T10</f>
        <v/>
      </c>
      <c r="J6" s="119" t="str">
        <f>U14</f>
        <v/>
      </c>
      <c r="K6" s="118" t="str">
        <f>T14</f>
        <v/>
      </c>
      <c r="L6" s="120"/>
      <c r="M6" s="121"/>
      <c r="N6" s="122" t="str">
        <f>IF(AND(U10="",U14="",U17=""),"",SUM(F6,H6,J6))</f>
        <v/>
      </c>
      <c r="O6" s="123" t="str">
        <f>IF(AND(U10="",U14="",U17=""),"",SUM(G6,I6,K6))</f>
        <v/>
      </c>
      <c r="P6" s="124" t="str">
        <f>IF(AND(U10="",U14="",U17=""),"",AG6)</f>
        <v/>
      </c>
      <c r="Q6" s="125" t="str">
        <f>IF(AND(U10="",U14="",U17=""),"",AP6)</f>
        <v/>
      </c>
      <c r="R6" s="393" t="str">
        <f>IF(ISERROR(IF(AND(U10="",U14="",U17=""),"",SUM(AB6:AD6)+(N6-O6)/1000)+(AK6/10000)+(AG6/100000)),"",IF(AND(U10="",U14="",U17=""),"",SUM(AB6:AD6)+(N6-O6)/1000)+(AK6/10000)+(AG6/100000))</f>
        <v/>
      </c>
      <c r="S6" s="393"/>
      <c r="T6" s="126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182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394">
        <f t="shared" si="2"/>
        <v>0</v>
      </c>
      <c r="AL6" s="395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27">
        <f>SUM(P3:P6)</f>
        <v>0</v>
      </c>
      <c r="Q7" s="127">
        <f>SUM(Q3:Q6)</f>
        <v>0</v>
      </c>
    </row>
    <row r="8" spans="2:47" ht="18.600000000000001" thickBot="1">
      <c r="B8" s="380" t="s">
        <v>7</v>
      </c>
      <c r="C8" s="385"/>
      <c r="D8" s="385"/>
      <c r="E8" s="381"/>
      <c r="F8" s="386" t="s">
        <v>8</v>
      </c>
      <c r="G8" s="387"/>
      <c r="H8" s="383" t="s">
        <v>9</v>
      </c>
      <c r="I8" s="387"/>
      <c r="J8" s="383" t="s">
        <v>10</v>
      </c>
      <c r="K8" s="387"/>
      <c r="L8" s="383" t="s">
        <v>11</v>
      </c>
      <c r="M8" s="387"/>
      <c r="N8" s="383" t="s">
        <v>12</v>
      </c>
      <c r="O8" s="387"/>
      <c r="P8" s="383" t="s">
        <v>13</v>
      </c>
      <c r="Q8" s="387"/>
      <c r="R8" s="383" t="s">
        <v>14</v>
      </c>
      <c r="S8" s="384"/>
      <c r="T8" s="380" t="s">
        <v>15</v>
      </c>
      <c r="U8" s="381"/>
      <c r="AB8" s="388">
        <v>1</v>
      </c>
      <c r="AC8" s="389"/>
      <c r="AD8" s="388">
        <v>2</v>
      </c>
      <c r="AE8" s="389"/>
      <c r="AF8" s="388">
        <v>3</v>
      </c>
      <c r="AG8" s="389"/>
      <c r="AH8" s="388">
        <v>4</v>
      </c>
      <c r="AI8" s="389"/>
      <c r="AJ8" s="388">
        <v>5</v>
      </c>
      <c r="AK8" s="389"/>
      <c r="AL8" s="388">
        <v>6</v>
      </c>
      <c r="AM8" s="389"/>
      <c r="AN8" s="388">
        <v>7</v>
      </c>
      <c r="AO8" s="389"/>
    </row>
    <row r="9" spans="2:47">
      <c r="B9" s="128">
        <v>1</v>
      </c>
      <c r="C9" s="129" t="str">
        <f>IF(C3="","",VLOOKUP(B9,$B$3:$E$6,2,FALSE))</f>
        <v/>
      </c>
      <c r="D9" s="130">
        <v>3</v>
      </c>
      <c r="E9" s="131" t="str">
        <f>IF(C5="","",VLOOKUP(D9,$B$3:$E$6,2,FALSE))</f>
        <v/>
      </c>
      <c r="F9" s="132"/>
      <c r="G9" s="133"/>
      <c r="H9" s="134"/>
      <c r="I9" s="133"/>
      <c r="J9" s="132"/>
      <c r="K9" s="135"/>
      <c r="L9" s="134"/>
      <c r="M9" s="133"/>
      <c r="N9" s="132"/>
      <c r="O9" s="135"/>
      <c r="P9" s="134"/>
      <c r="Q9" s="133"/>
      <c r="R9" s="132"/>
      <c r="S9" s="135"/>
      <c r="T9" s="136" t="str">
        <f>IF(F9="","",SUM(SUMPRODUCT(--(F9&gt;G9)),SUMPRODUCT(--(H9&gt;I9)),SUMPRODUCT(--(J9&gt;K9)),SUMPRODUCT(--(L9&gt;M9)),SUMPRODUCT(--(N9&gt;O9)),SUMPRODUCT(--(P9&gt;Q9)),SUMPRODUCT(--(R9&gt;S9))))</f>
        <v/>
      </c>
      <c r="U9" s="137" t="str">
        <f>IF(F9="","",SUM(SUMPRODUCT(--(F9&lt;G9)),SUMPRODUCT(--(H9&lt;I9)),SUMPRODUCT(--(J9&lt;K9)),SUMPRODUCT(--(L9&lt;M9)),SUMPRODUCT(--(N9&lt;O9)),SUMPRODUCT(--(P9&lt;Q9)),SUMPRODUCT(--(R9&lt;S9))))</f>
        <v/>
      </c>
      <c r="AB9" s="10" t="str">
        <f>IF(F9="","",IF(F9&gt;G9,1,0))</f>
        <v/>
      </c>
      <c r="AC9" s="10" t="str">
        <f>IF(G9="","",IF(G9&gt;F9,1,0))</f>
        <v/>
      </c>
      <c r="AD9" s="10" t="str">
        <f>IF(H9="","",IF(H9&gt;I9,1,0))</f>
        <v/>
      </c>
      <c r="AE9" s="10" t="str">
        <f>IF(I9="","",IF(I9&gt;H9,1,0))</f>
        <v/>
      </c>
      <c r="AF9" s="10" t="str">
        <f>IF(J9="","",IF(J9&gt;K9,1,0))</f>
        <v/>
      </c>
      <c r="AG9" s="10" t="str">
        <f>IF(K9="","",IF(K9&gt;J9,1,0))</f>
        <v/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38">
        <v>2</v>
      </c>
      <c r="C10" s="139" t="str">
        <f>IF(C4="","",VLOOKUP(B10,$B$3:$E$6,2,FALSE))</f>
        <v/>
      </c>
      <c r="D10" s="140">
        <v>4</v>
      </c>
      <c r="E10" s="141" t="str">
        <f>IF(C6="","",VLOOKUP(D10,$B$3:$E$6,2,FALSE))</f>
        <v/>
      </c>
      <c r="F10" s="142"/>
      <c r="G10" s="143"/>
      <c r="H10" s="144"/>
      <c r="I10" s="143"/>
      <c r="J10" s="142"/>
      <c r="K10" s="145"/>
      <c r="L10" s="144"/>
      <c r="M10" s="143"/>
      <c r="N10" s="142"/>
      <c r="O10" s="145"/>
      <c r="P10" s="144"/>
      <c r="Q10" s="143"/>
      <c r="R10" s="142"/>
      <c r="S10" s="145"/>
      <c r="T10" s="146" t="str">
        <f>IF(F10="","",SUM(SUMPRODUCT(--(F10&gt;G10)),SUMPRODUCT(--(H10&gt;I10)),SUMPRODUCT(--(J10&gt;K10)),SUMPRODUCT(--(L10&gt;M10)),SUMPRODUCT(--(N10&gt;O10)),SUMPRODUCT(--(P10&gt;Q10)),SUMPRODUCT(--(R10&gt;S10))))</f>
        <v/>
      </c>
      <c r="U10" s="147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380" t="s">
        <v>16</v>
      </c>
      <c r="C12" s="385"/>
      <c r="D12" s="385"/>
      <c r="E12" s="381"/>
      <c r="F12" s="386" t="s">
        <v>8</v>
      </c>
      <c r="G12" s="387"/>
      <c r="H12" s="383" t="s">
        <v>9</v>
      </c>
      <c r="I12" s="387"/>
      <c r="J12" s="383" t="s">
        <v>10</v>
      </c>
      <c r="K12" s="387"/>
      <c r="L12" s="383" t="s">
        <v>11</v>
      </c>
      <c r="M12" s="387"/>
      <c r="N12" s="383" t="s">
        <v>12</v>
      </c>
      <c r="O12" s="387"/>
      <c r="P12" s="383" t="s">
        <v>13</v>
      </c>
      <c r="Q12" s="387"/>
      <c r="R12" s="383" t="s">
        <v>14</v>
      </c>
      <c r="S12" s="384"/>
      <c r="T12" s="380" t="s">
        <v>15</v>
      </c>
      <c r="U12" s="381"/>
      <c r="AU12" s="150"/>
    </row>
    <row r="13" spans="2:47">
      <c r="B13" s="128">
        <v>1</v>
      </c>
      <c r="C13" s="148" t="str">
        <f>IF(C3="","",VLOOKUP(B13,$B$3:$E$6,2,FALSE))</f>
        <v/>
      </c>
      <c r="D13" s="130">
        <v>2</v>
      </c>
      <c r="E13" s="131" t="str">
        <f>IF(C4="","",VLOOKUP(D13,$B$3:$E$6,2,FALSE))</f>
        <v/>
      </c>
      <c r="F13" s="132"/>
      <c r="G13" s="133"/>
      <c r="H13" s="134"/>
      <c r="I13" s="133"/>
      <c r="J13" s="132"/>
      <c r="K13" s="135"/>
      <c r="L13" s="134"/>
      <c r="M13" s="133"/>
      <c r="N13" s="132"/>
      <c r="O13" s="135"/>
      <c r="P13" s="134"/>
      <c r="Q13" s="133"/>
      <c r="R13" s="132"/>
      <c r="S13" s="135"/>
      <c r="T13" s="136" t="str">
        <f>IF(F13="","",SUM(SUMPRODUCT(--(F13&gt;G13)),SUMPRODUCT(--(H13&gt;I13)),SUMPRODUCT(--(J13&gt;K13)),SUMPRODUCT(--(L13&gt;M13)),SUMPRODUCT(--(N13&gt;O13)),SUMPRODUCT(--(P13&gt;Q13)),SUMPRODUCT(--(R13&gt;S13))))</f>
        <v/>
      </c>
      <c r="U13" s="137" t="str">
        <f>IF(F13="","",SUM(SUMPRODUCT(--(F13&lt;G13)),SUMPRODUCT(--(H13&lt;I13)),SUMPRODUCT(--(J13&lt;K13)),SUMPRODUCT(--(L13&lt;M13)),SUMPRODUCT(--(N13&lt;O13)),SUMPRODUCT(--(P13&lt;Q13)),SUMPRODUCT(--(R13&lt;S13))))</f>
        <v/>
      </c>
      <c r="AB13" s="10" t="str">
        <f>IF(F13="","",IF(F13&gt;G13,1,0))</f>
        <v/>
      </c>
      <c r="AC13" s="10" t="str">
        <f>IF(G13="","",IF(G13&gt;F13,1,0))</f>
        <v/>
      </c>
      <c r="AD13" s="10" t="str">
        <f>IF(H13="","",IF(H13&gt;I13,1,0))</f>
        <v/>
      </c>
      <c r="AE13" s="10" t="str">
        <f>IF(I13="","",IF(I13&gt;H13,1,0))</f>
        <v/>
      </c>
      <c r="AF13" s="10" t="str">
        <f>IF(J13="","",IF(J13&gt;K13,1,0))</f>
        <v/>
      </c>
      <c r="AG13" s="10" t="str">
        <f>IF(K13="","",IF(K13&gt;J13,1,0))</f>
        <v/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38">
        <v>3</v>
      </c>
      <c r="C14" s="149" t="str">
        <f>IF(C3="","",VLOOKUP(B14,$B$3:$E$6,2,FALSE))</f>
        <v/>
      </c>
      <c r="D14" s="140">
        <v>4</v>
      </c>
      <c r="E14" s="141" t="str">
        <f>IF(C6="","",VLOOKUP(D14,$B$3:$E$6,2,FALSE))</f>
        <v/>
      </c>
      <c r="F14" s="142"/>
      <c r="G14" s="143"/>
      <c r="H14" s="144"/>
      <c r="I14" s="143"/>
      <c r="J14" s="142"/>
      <c r="K14" s="145"/>
      <c r="L14" s="144"/>
      <c r="M14" s="143"/>
      <c r="N14" s="142"/>
      <c r="O14" s="145"/>
      <c r="P14" s="144"/>
      <c r="Q14" s="143"/>
      <c r="R14" s="142"/>
      <c r="S14" s="145"/>
      <c r="T14" s="146" t="str">
        <f>IF(F14="","",SUM(SUMPRODUCT(--(F14&gt;G14)),SUMPRODUCT(--(H14&gt;I14)),SUMPRODUCT(--(J14&gt;K14)),SUMPRODUCT(--(L14&gt;M14)),SUMPRODUCT(--(N14&gt;O14)),SUMPRODUCT(--(P14&gt;Q14)),SUMPRODUCT(--(R14&gt;S14))))</f>
        <v/>
      </c>
      <c r="U14" s="147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380" t="s">
        <v>17</v>
      </c>
      <c r="C16" s="385"/>
      <c r="D16" s="385"/>
      <c r="E16" s="381"/>
      <c r="F16" s="386" t="s">
        <v>8</v>
      </c>
      <c r="G16" s="387"/>
      <c r="H16" s="383" t="s">
        <v>9</v>
      </c>
      <c r="I16" s="387"/>
      <c r="J16" s="383" t="s">
        <v>10</v>
      </c>
      <c r="K16" s="387"/>
      <c r="L16" s="383" t="s">
        <v>11</v>
      </c>
      <c r="M16" s="387"/>
      <c r="N16" s="383" t="s">
        <v>12</v>
      </c>
      <c r="O16" s="387"/>
      <c r="P16" s="383" t="s">
        <v>13</v>
      </c>
      <c r="Q16" s="387"/>
      <c r="R16" s="383" t="s">
        <v>14</v>
      </c>
      <c r="S16" s="384"/>
      <c r="T16" s="380" t="s">
        <v>15</v>
      </c>
      <c r="U16" s="381"/>
    </row>
    <row r="17" spans="2:41">
      <c r="B17" s="128">
        <v>1</v>
      </c>
      <c r="C17" s="129" t="str">
        <f>IF(C3="","",VLOOKUP(B17,$B$3:$E$6,2,FALSE))</f>
        <v/>
      </c>
      <c r="D17" s="130">
        <v>4</v>
      </c>
      <c r="E17" s="131" t="str">
        <f>IF(C6="","",VLOOKUP(D17,$B$3:$E$6,2,FALSE))</f>
        <v/>
      </c>
      <c r="F17" s="132"/>
      <c r="G17" s="133"/>
      <c r="H17" s="134"/>
      <c r="I17" s="133"/>
      <c r="J17" s="132"/>
      <c r="K17" s="135"/>
      <c r="L17" s="134"/>
      <c r="M17" s="133"/>
      <c r="N17" s="132"/>
      <c r="O17" s="135"/>
      <c r="P17" s="134"/>
      <c r="Q17" s="133"/>
      <c r="R17" s="132"/>
      <c r="S17" s="135"/>
      <c r="T17" s="136" t="str">
        <f>IF(F17="","",SUM(SUMPRODUCT(--(F17&gt;G17)),SUMPRODUCT(--(H17&gt;I17)),SUMPRODUCT(--(J17&gt;K17)),SUMPRODUCT(--(L17&gt;M17)),SUMPRODUCT(--(N17&gt;O17)),SUMPRODUCT(--(P17&gt;Q17)),SUMPRODUCT(--(R17&gt;S17))))</f>
        <v/>
      </c>
      <c r="U17" s="137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38">
        <v>3</v>
      </c>
      <c r="C18" s="139" t="str">
        <f>IF(C5="","",VLOOKUP(B18,$B$3:$E$6,2,FALSE))</f>
        <v/>
      </c>
      <c r="D18" s="140">
        <v>2</v>
      </c>
      <c r="E18" s="141" t="str">
        <f>IF(C4="","",VLOOKUP(D18,$B$3:$E$6,2,FALSE))</f>
        <v/>
      </c>
      <c r="F18" s="142"/>
      <c r="G18" s="143"/>
      <c r="H18" s="144"/>
      <c r="I18" s="143"/>
      <c r="J18" s="142"/>
      <c r="K18" s="145"/>
      <c r="L18" s="144"/>
      <c r="M18" s="143"/>
      <c r="N18" s="142"/>
      <c r="O18" s="145"/>
      <c r="P18" s="144"/>
      <c r="Q18" s="143"/>
      <c r="R18" s="142"/>
      <c r="S18" s="145"/>
      <c r="T18" s="146" t="str">
        <f>IF(F18="","",SUM(SUMPRODUCT(--(F18&gt;G18)),SUMPRODUCT(--(H18&gt;I18)),SUMPRODUCT(--(J18&gt;K18)),SUMPRODUCT(--(L18&gt;M18)),SUMPRODUCT(--(N18&gt;O18)),SUMPRODUCT(--(P18&gt;Q18)),SUMPRODUCT(--(R18&gt;S18))))</f>
        <v/>
      </c>
      <c r="U18" s="147" t="str">
        <f>IF(F18="","",SUM(SUMPRODUCT(--(F18&lt;G18)),SUMPRODUCT(--(H18&lt;I18)),SUMPRODUCT(--(J18&lt;K18)),SUMPRODUCT(--(L18&lt;M18)),SUMPRODUCT(--(N18&lt;O18)),SUMPRODUCT(--(P18&lt;Q18)),SUMPRODUCT(--(R18&lt;S18))))</f>
        <v/>
      </c>
      <c r="AB18" s="10" t="str">
        <f>IF(F18="","",IF(F18&gt;G18,1,0))</f>
        <v/>
      </c>
      <c r="AC18" s="10" t="str">
        <f>IF(G18="","",IF(G18&gt;F18,1,0))</f>
        <v/>
      </c>
      <c r="AD18" s="10" t="str">
        <f>IF(H18="","",IF(H18&gt;I18,1,0))</f>
        <v/>
      </c>
      <c r="AE18" s="10" t="str">
        <f>IF(I18="","",IF(I18&gt;H18,1,0))</f>
        <v/>
      </c>
      <c r="AF18" s="10" t="str">
        <f>IF(J18="","",IF(J18&gt;K18,1,0))</f>
        <v/>
      </c>
      <c r="AG18" s="10" t="str">
        <f>IF(K18="","",IF(K18&gt;J18,1,0))</f>
        <v/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382"/>
      <c r="C21" s="382"/>
      <c r="D21" s="382"/>
      <c r="E21" s="382"/>
      <c r="F21" s="382"/>
      <c r="G21" s="382"/>
      <c r="H21" s="382"/>
      <c r="I21" s="382"/>
      <c r="J21" s="382"/>
      <c r="K21" s="382"/>
      <c r="L21" s="382"/>
      <c r="M21" s="382"/>
      <c r="N21" s="382"/>
      <c r="O21" s="382"/>
      <c r="P21" s="382"/>
      <c r="Q21" s="382"/>
      <c r="R21" s="382"/>
      <c r="S21" s="382"/>
      <c r="T21" s="382"/>
      <c r="U21" s="382"/>
    </row>
  </sheetData>
  <mergeCells count="63">
    <mergeCell ref="T16:U16"/>
    <mergeCell ref="B21:U21"/>
    <mergeCell ref="R12:S12"/>
    <mergeCell ref="T12:U12"/>
    <mergeCell ref="B16:E16"/>
    <mergeCell ref="F16:G16"/>
    <mergeCell ref="H16:I16"/>
    <mergeCell ref="J16:K16"/>
    <mergeCell ref="L16:M16"/>
    <mergeCell ref="N16:O16"/>
    <mergeCell ref="P16:Q16"/>
    <mergeCell ref="R16:S16"/>
    <mergeCell ref="AN8:AO8"/>
    <mergeCell ref="B12:E12"/>
    <mergeCell ref="F12:G12"/>
    <mergeCell ref="H12:I12"/>
    <mergeCell ref="J12:K12"/>
    <mergeCell ref="L12:M12"/>
    <mergeCell ref="N12:O12"/>
    <mergeCell ref="P12:Q12"/>
    <mergeCell ref="R8:S8"/>
    <mergeCell ref="T8:U8"/>
    <mergeCell ref="AB8:AC8"/>
    <mergeCell ref="AD8:AE8"/>
    <mergeCell ref="AF8:AG8"/>
    <mergeCell ref="AH8:AI8"/>
    <mergeCell ref="C6:E6"/>
    <mergeCell ref="R6:S6"/>
    <mergeCell ref="AK6:AL6"/>
    <mergeCell ref="B8:E8"/>
    <mergeCell ref="F8:G8"/>
    <mergeCell ref="H8:I8"/>
    <mergeCell ref="J8:K8"/>
    <mergeCell ref="L8:M8"/>
    <mergeCell ref="N8:O8"/>
    <mergeCell ref="P8:Q8"/>
    <mergeCell ref="AJ8:AK8"/>
    <mergeCell ref="AL8:AM8"/>
    <mergeCell ref="C4:E4"/>
    <mergeCell ref="R4:S4"/>
    <mergeCell ref="X4:Z4"/>
    <mergeCell ref="AK4:AL4"/>
    <mergeCell ref="C5:E5"/>
    <mergeCell ref="R5:S5"/>
    <mergeCell ref="X5:Z5"/>
    <mergeCell ref="AK5:AL5"/>
    <mergeCell ref="X2:Z2"/>
    <mergeCell ref="AB2:AE2"/>
    <mergeCell ref="AK2:AL2"/>
    <mergeCell ref="C3:E3"/>
    <mergeCell ref="R3:S3"/>
    <mergeCell ref="X3:Z3"/>
    <mergeCell ref="AK3:AL3"/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</mergeCells>
  <pageMargins left="0.16" right="0.2" top="0.75" bottom="0.75" header="0.3" footer="0.3"/>
  <pageSetup paperSize="9" orientation="landscape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B1:AU21"/>
  <sheetViews>
    <sheetView zoomScaleNormal="100" workbookViewId="0">
      <selection activeCell="E1" sqref="E1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hidden="1" customWidth="1"/>
    <col min="28" max="41" width="4.109375" style="11" hidden="1" customWidth="1"/>
    <col min="42" max="42" width="4.109375" style="9" hidden="1" customWidth="1"/>
    <col min="43" max="16384" width="9.109375" style="9"/>
  </cols>
  <sheetData>
    <row r="1" spans="2:47" s="6" customFormat="1" ht="21.6" thickBot="1">
      <c r="B1" s="430" t="s">
        <v>0</v>
      </c>
      <c r="C1" s="430"/>
      <c r="D1" s="430"/>
      <c r="E1" s="4" t="s">
        <v>436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09" t="s">
        <v>1</v>
      </c>
      <c r="R1" s="409"/>
      <c r="S1" s="409"/>
      <c r="T1" s="409"/>
      <c r="U1" s="409"/>
      <c r="V1" s="5"/>
      <c r="W1" s="5"/>
      <c r="X1" s="5"/>
      <c r="Y1" s="5"/>
      <c r="Z1" s="5"/>
      <c r="AI1" s="6" t="s">
        <v>124</v>
      </c>
      <c r="AN1" s="6" t="s">
        <v>124</v>
      </c>
    </row>
    <row r="2" spans="2:47" s="6" customFormat="1" ht="24" customHeight="1" thickBot="1">
      <c r="B2" s="99" t="s">
        <v>2</v>
      </c>
      <c r="C2" s="438" t="s">
        <v>3</v>
      </c>
      <c r="D2" s="438"/>
      <c r="E2" s="439"/>
      <c r="F2" s="416">
        <v>1</v>
      </c>
      <c r="G2" s="414"/>
      <c r="H2" s="415">
        <v>2</v>
      </c>
      <c r="I2" s="414"/>
      <c r="J2" s="415">
        <v>3</v>
      </c>
      <c r="K2" s="414"/>
      <c r="L2" s="415">
        <v>4</v>
      </c>
      <c r="M2" s="416"/>
      <c r="N2" s="417" t="s">
        <v>4</v>
      </c>
      <c r="O2" s="418"/>
      <c r="P2" s="419" t="s">
        <v>84</v>
      </c>
      <c r="Q2" s="420"/>
      <c r="R2" s="421" t="s">
        <v>5</v>
      </c>
      <c r="S2" s="421"/>
      <c r="T2" s="100" t="s">
        <v>6</v>
      </c>
      <c r="W2" s="7">
        <v>1</v>
      </c>
      <c r="X2" s="403" t="str">
        <f>IF(ISERROR(INDEX($C$3:$C$6,MATCH(W2,$T$3:$T$6,0))),"",(INDEX($C$3:$C$6,MATCH(W2,$T$3:$T$6,0))))</f>
        <v/>
      </c>
      <c r="Y2" s="404"/>
      <c r="Z2" s="405"/>
      <c r="AB2" s="406" t="s">
        <v>85</v>
      </c>
      <c r="AC2" s="406"/>
      <c r="AD2" s="406"/>
      <c r="AE2" s="406"/>
      <c r="AG2" s="6" t="s">
        <v>86</v>
      </c>
      <c r="AK2" s="407" t="s">
        <v>87</v>
      </c>
      <c r="AL2" s="407"/>
      <c r="AP2" s="6" t="s">
        <v>88</v>
      </c>
    </row>
    <row r="3" spans="2:47" ht="24" customHeight="1">
      <c r="B3" s="101">
        <v>1</v>
      </c>
      <c r="C3" s="440" t="str">
        <f>IF(GROUPS!F19="","",GROUPS!F19)</f>
        <v/>
      </c>
      <c r="D3" s="441"/>
      <c r="E3" s="442"/>
      <c r="F3" s="197"/>
      <c r="G3" s="103"/>
      <c r="H3" s="104" t="str">
        <f>T13</f>
        <v/>
      </c>
      <c r="I3" s="105" t="str">
        <f>U13</f>
        <v/>
      </c>
      <c r="J3" s="104" t="str">
        <f>T9</f>
        <v/>
      </c>
      <c r="K3" s="106" t="str">
        <f>U9</f>
        <v/>
      </c>
      <c r="L3" s="104" t="str">
        <f>T17</f>
        <v/>
      </c>
      <c r="M3" s="107" t="str">
        <f>U17</f>
        <v/>
      </c>
      <c r="N3" s="108" t="str">
        <f>IF(AND(T9="",T13="",T17=""),"",SUM(H3,J3,L3))</f>
        <v/>
      </c>
      <c r="O3" s="109" t="str">
        <f>IF(AND(T9="",T13="",T17=""),"",SUM(I3,K3,M3))</f>
        <v/>
      </c>
      <c r="P3" s="110" t="str">
        <f>IF(AND(T9="",T13="",T17=""),"",AG3)</f>
        <v/>
      </c>
      <c r="Q3" s="111" t="str">
        <f>IF(AND(T9="",T13="",T17=""),"",AP3)</f>
        <v/>
      </c>
      <c r="R3" s="399" t="str">
        <f>IF(ISERROR(IF(AND(T9="",T13="",T17=""),"",SUM(AB3:AD3)+(N3-O3)/1000)+(AK3/10000)),"",IF(AND(T9="",T13="",T17=""),"",SUM(AB3:AD3)+(N3-O3)/1000)+(AK3/10000)+(AG3/100000))</f>
        <v/>
      </c>
      <c r="S3" s="399"/>
      <c r="T3" s="112" t="str">
        <f>IF(ISERROR(IF(C3="","",RANK(R3,$R$3:$S$6,0))),"",IF(C3="","",RANK(R3,$R$3:$S$6,0)))</f>
        <v/>
      </c>
      <c r="U3" s="9"/>
      <c r="V3" s="9"/>
      <c r="W3" s="7">
        <v>2</v>
      </c>
      <c r="X3" s="403" t="str">
        <f t="shared" ref="X3:X5" si="0">IF(ISERROR(INDEX($C$3:$C$6,MATCH(W3,$T$3:$T$6,0))),"",(INDEX($C$3:$C$6,MATCH(W3,$T$3:$T$6,0))))</f>
        <v/>
      </c>
      <c r="Y3" s="404"/>
      <c r="Z3" s="405"/>
      <c r="AB3" s="10" t="str">
        <f>IF(H3="","",IF(H3&gt;I3,2,1))</f>
        <v/>
      </c>
      <c r="AC3" s="10" t="str">
        <f>IF(J3="","",IF(J3&gt;K3,2,1))</f>
        <v/>
      </c>
      <c r="AD3" s="10" t="str">
        <f>IF(L3="","",IF(L3&gt;M3,2,1))</f>
        <v/>
      </c>
      <c r="AE3" s="182"/>
      <c r="AG3" s="11">
        <f>SUM(AH3:AJ3)</f>
        <v>0</v>
      </c>
      <c r="AH3" s="10">
        <f>F9+H9+J9+L9+N9+P9+R9</f>
        <v>0</v>
      </c>
      <c r="AI3" s="10">
        <f>F13+H13+J13+L13+N13+P13+R13</f>
        <v>0</v>
      </c>
      <c r="AJ3" s="10">
        <f>F17+H17+J17+L17+N17+P17+R17</f>
        <v>0</v>
      </c>
      <c r="AK3" s="394">
        <f>SUM(AH3:AJ3)-SUM(AM3:AO3)</f>
        <v>0</v>
      </c>
      <c r="AL3" s="395"/>
      <c r="AM3" s="10">
        <f>AH5</f>
        <v>0</v>
      </c>
      <c r="AN3" s="10">
        <f>AI4</f>
        <v>0</v>
      </c>
      <c r="AO3" s="10">
        <f>AJ6</f>
        <v>0</v>
      </c>
      <c r="AP3" s="9">
        <f>SUM(AM3:AO3)</f>
        <v>0</v>
      </c>
    </row>
    <row r="4" spans="2:47" ht="24" customHeight="1">
      <c r="B4" s="101">
        <v>2</v>
      </c>
      <c r="C4" s="436" t="str">
        <f>IF(GROUPS!F20="","",GROUPS!F20)</f>
        <v/>
      </c>
      <c r="D4" s="428"/>
      <c r="E4" s="429"/>
      <c r="F4" s="198" t="str">
        <f>U13</f>
        <v/>
      </c>
      <c r="G4" s="106" t="str">
        <f>T13</f>
        <v/>
      </c>
      <c r="H4" s="114"/>
      <c r="I4" s="103"/>
      <c r="J4" s="104" t="str">
        <f>U18</f>
        <v/>
      </c>
      <c r="K4" s="106" t="str">
        <f>T18</f>
        <v/>
      </c>
      <c r="L4" s="104" t="str">
        <f>T10</f>
        <v/>
      </c>
      <c r="M4" s="115" t="str">
        <f>U10</f>
        <v/>
      </c>
      <c r="N4" s="108" t="str">
        <f>IF(AND(T10="",U13="",U18=""),"",SUM(F4,J4,L4))</f>
        <v/>
      </c>
      <c r="O4" s="109" t="str">
        <f>IF(AND(T10="",U13="",U18=""),"",SUM(G4,K4,M4))</f>
        <v/>
      </c>
      <c r="P4" s="110" t="str">
        <f>IF(AND(T10="",U13="",U18=""),"",AG4)</f>
        <v/>
      </c>
      <c r="Q4" s="111" t="str">
        <f>IF(AND(T10="",U13="",U18=""),"",AP4)</f>
        <v/>
      </c>
      <c r="R4" s="399" t="str">
        <f>IF(ISERROR(IF(AND(T10="",U13="",U18=""),"",SUM(AB4:AD4)+(N4-O4)/1000)+(AK4/10000)+(AG4/100000)),"",IF(AND(T10="",U13="",U18=""),"",SUM(AB4:AD4)+(N4-O4)/1000)+(AK4/10000)+(AG4/100000))</f>
        <v/>
      </c>
      <c r="S4" s="399"/>
      <c r="T4" s="112" t="str">
        <f>IF(ISERROR(IF(C4="","",RANK(R4,$R$3:$S$6,0))),"",IF(C4="","",RANK(R4,$R$3:$S$6,0)))</f>
        <v/>
      </c>
      <c r="U4" s="9"/>
      <c r="V4" s="9"/>
      <c r="W4" s="7">
        <v>3</v>
      </c>
      <c r="X4" s="400" t="str">
        <f t="shared" si="0"/>
        <v/>
      </c>
      <c r="Y4" s="401"/>
      <c r="Z4" s="402"/>
      <c r="AB4" s="10" t="str">
        <f>IF(F4="","",IF(F4&gt;G4,2,1))</f>
        <v/>
      </c>
      <c r="AC4" s="10" t="str">
        <f>IF(J4="","",IF(J4&gt;K4,2,1))</f>
        <v/>
      </c>
      <c r="AD4" s="10" t="str">
        <f>IF(L4="","",IF(L4&gt;M4,2,1))</f>
        <v/>
      </c>
      <c r="AE4" s="182"/>
      <c r="AG4" s="11">
        <f t="shared" ref="AG4:AG6" si="1">SUM(AH4:AJ4)</f>
        <v>0</v>
      </c>
      <c r="AH4" s="10">
        <f>F10+H10+J10+L10+N10+P10+R10</f>
        <v>0</v>
      </c>
      <c r="AI4" s="10">
        <f>G13+I13+K13+M13+O13+Q13+S13</f>
        <v>0</v>
      </c>
      <c r="AJ4" s="10">
        <f>G18+I18+K18+M18+O18+Q18+S18</f>
        <v>0</v>
      </c>
      <c r="AK4" s="394">
        <f t="shared" ref="AK4:AK6" si="2">SUM(AH4:AJ4)-SUM(AM4:AO4)</f>
        <v>0</v>
      </c>
      <c r="AL4" s="395"/>
      <c r="AM4" s="10">
        <f>AH6</f>
        <v>0</v>
      </c>
      <c r="AN4" s="10">
        <f>AI3</f>
        <v>0</v>
      </c>
      <c r="AO4" s="10">
        <f>AJ5</f>
        <v>0</v>
      </c>
      <c r="AP4" s="9">
        <f t="shared" ref="AP4:AP6" si="3">SUM(AM4:AO4)</f>
        <v>0</v>
      </c>
    </row>
    <row r="5" spans="2:47" ht="24" customHeight="1">
      <c r="B5" s="101">
        <v>3</v>
      </c>
      <c r="C5" s="436" t="str">
        <f>IF(GROUPS!F21="","",GROUPS!F21)</f>
        <v/>
      </c>
      <c r="D5" s="428"/>
      <c r="E5" s="429"/>
      <c r="F5" s="198" t="str">
        <f>U9</f>
        <v/>
      </c>
      <c r="G5" s="106" t="str">
        <f>T9</f>
        <v/>
      </c>
      <c r="H5" s="104" t="str">
        <f>T18</f>
        <v/>
      </c>
      <c r="I5" s="106" t="str">
        <f>U18</f>
        <v/>
      </c>
      <c r="J5" s="114"/>
      <c r="K5" s="103"/>
      <c r="L5" s="104" t="str">
        <f>T14</f>
        <v/>
      </c>
      <c r="M5" s="115" t="str">
        <f>U14</f>
        <v/>
      </c>
      <c r="N5" s="108" t="str">
        <f>IF(AND(U9="",T14="",T18=""),"",SUM(F5,H5,L5))</f>
        <v/>
      </c>
      <c r="O5" s="109" t="str">
        <f>IF(AND(U9="",T14="",T18=""),"",SUM(G5,I5,M5))</f>
        <v/>
      </c>
      <c r="P5" s="110" t="str">
        <f>IF(AND(U9="",T14="",T18=""),"",AG5)</f>
        <v/>
      </c>
      <c r="Q5" s="111" t="str">
        <f>IF(AND(U9="",T14="",T18=""),"",AP5)</f>
        <v/>
      </c>
      <c r="R5" s="399" t="str">
        <f>IF(ISERROR(IF(AND(U9="",T14="",T18=""),"",SUM(AB5:AD5)+(N5-O5)/1000)+(AK5/10000)+(AG5/100000)),"",IF(AND(U9="",T14="",T18=""),"",SUM(AB5:AD5)+(N5-O5)/1000)+(AK5/10000)+(AG5/100000))</f>
        <v/>
      </c>
      <c r="S5" s="399"/>
      <c r="T5" s="112" t="str">
        <f>IF(ISERROR(IF(C5="","",RANK(R5,$R$3:$S$6,0))),"",IF(C5="","",RANK(R5,$R$3:$S$6,0)))</f>
        <v/>
      </c>
      <c r="U5" s="9"/>
      <c r="V5" s="9"/>
      <c r="W5" s="7">
        <v>4</v>
      </c>
      <c r="X5" s="400" t="str">
        <f t="shared" si="0"/>
        <v/>
      </c>
      <c r="Y5" s="401"/>
      <c r="Z5" s="402"/>
      <c r="AB5" s="10" t="str">
        <f t="shared" ref="AB5:AB6" si="4">IF(F5="","",IF(F5&gt;G5,2,1))</f>
        <v/>
      </c>
      <c r="AC5" s="10" t="str">
        <f>IF(H5="","",IF(H5&gt;I5,2,1))</f>
        <v/>
      </c>
      <c r="AD5" s="10" t="str">
        <f>IF(L5="","",IF(L5&gt;M5,2,1))</f>
        <v/>
      </c>
      <c r="AE5" s="182"/>
      <c r="AG5" s="11">
        <f t="shared" si="1"/>
        <v>0</v>
      </c>
      <c r="AH5" s="10">
        <f>G9+I9+K9+M9+O9+Q9+S9</f>
        <v>0</v>
      </c>
      <c r="AI5" s="10">
        <f>F14+H14+J14+L14+N14+P14+R14</f>
        <v>0</v>
      </c>
      <c r="AJ5" s="10">
        <f>F18+H18+J18+L18+N18+P18+R18</f>
        <v>0</v>
      </c>
      <c r="AK5" s="394">
        <f t="shared" si="2"/>
        <v>0</v>
      </c>
      <c r="AL5" s="395"/>
      <c r="AM5" s="10">
        <f>AH3</f>
        <v>0</v>
      </c>
      <c r="AN5" s="10">
        <f>AI6</f>
        <v>0</v>
      </c>
      <c r="AO5" s="10">
        <f>AJ4</f>
        <v>0</v>
      </c>
      <c r="AP5" s="9">
        <f t="shared" si="3"/>
        <v>0</v>
      </c>
    </row>
    <row r="6" spans="2:47" ht="24" customHeight="1" thickBot="1">
      <c r="B6" s="116">
        <v>4</v>
      </c>
      <c r="C6" s="435" t="str">
        <f>IF(GROUPS!F22="","",GROUPS!F22)</f>
        <v/>
      </c>
      <c r="D6" s="433"/>
      <c r="E6" s="434"/>
      <c r="F6" s="199" t="str">
        <f>U17</f>
        <v/>
      </c>
      <c r="G6" s="118" t="str">
        <f>T17</f>
        <v/>
      </c>
      <c r="H6" s="119" t="str">
        <f>U10</f>
        <v/>
      </c>
      <c r="I6" s="118" t="str">
        <f>T10</f>
        <v/>
      </c>
      <c r="J6" s="119" t="str">
        <f>U14</f>
        <v/>
      </c>
      <c r="K6" s="118" t="str">
        <f>T14</f>
        <v/>
      </c>
      <c r="L6" s="120"/>
      <c r="M6" s="121"/>
      <c r="N6" s="122" t="str">
        <f>IF(AND(U10="",U14="",U17=""),"",SUM(F6,H6,J6))</f>
        <v/>
      </c>
      <c r="O6" s="123" t="str">
        <f>IF(AND(U10="",U14="",U17=""),"",SUM(G6,I6,K6))</f>
        <v/>
      </c>
      <c r="P6" s="124" t="str">
        <f>IF(AND(U10="",U14="",U17=""),"",AG6)</f>
        <v/>
      </c>
      <c r="Q6" s="125" t="str">
        <f>IF(AND(U10="",U14="",U17=""),"",AP6)</f>
        <v/>
      </c>
      <c r="R6" s="393" t="str">
        <f>IF(ISERROR(IF(AND(U10="",U14="",U17=""),"",SUM(AB6:AD6)+(N6-O6)/1000)+(AK6/10000)+(AG6/100000)),"",IF(AND(U10="",U14="",U17=""),"",SUM(AB6:AD6)+(N6-O6)/1000)+(AK6/10000)+(AG6/100000))</f>
        <v/>
      </c>
      <c r="S6" s="393"/>
      <c r="T6" s="126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182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394">
        <f t="shared" si="2"/>
        <v>0</v>
      </c>
      <c r="AL6" s="395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27">
        <f>SUM(P3:P6)</f>
        <v>0</v>
      </c>
      <c r="Q7" s="127">
        <f>SUM(Q3:Q6)</f>
        <v>0</v>
      </c>
    </row>
    <row r="8" spans="2:47" ht="18.600000000000001" thickBot="1">
      <c r="B8" s="380" t="s">
        <v>7</v>
      </c>
      <c r="C8" s="385"/>
      <c r="D8" s="385"/>
      <c r="E8" s="381"/>
      <c r="F8" s="386" t="s">
        <v>8</v>
      </c>
      <c r="G8" s="387"/>
      <c r="H8" s="383" t="s">
        <v>9</v>
      </c>
      <c r="I8" s="387"/>
      <c r="J8" s="383" t="s">
        <v>10</v>
      </c>
      <c r="K8" s="387"/>
      <c r="L8" s="383" t="s">
        <v>11</v>
      </c>
      <c r="M8" s="387"/>
      <c r="N8" s="383" t="s">
        <v>12</v>
      </c>
      <c r="O8" s="387"/>
      <c r="P8" s="383" t="s">
        <v>13</v>
      </c>
      <c r="Q8" s="387"/>
      <c r="R8" s="383" t="s">
        <v>14</v>
      </c>
      <c r="S8" s="384"/>
      <c r="T8" s="380" t="s">
        <v>15</v>
      </c>
      <c r="U8" s="381"/>
      <c r="AB8" s="388">
        <v>1</v>
      </c>
      <c r="AC8" s="389"/>
      <c r="AD8" s="388">
        <v>2</v>
      </c>
      <c r="AE8" s="389"/>
      <c r="AF8" s="388">
        <v>3</v>
      </c>
      <c r="AG8" s="389"/>
      <c r="AH8" s="388">
        <v>4</v>
      </c>
      <c r="AI8" s="389"/>
      <c r="AJ8" s="388">
        <v>5</v>
      </c>
      <c r="AK8" s="389"/>
      <c r="AL8" s="388">
        <v>6</v>
      </c>
      <c r="AM8" s="389"/>
      <c r="AN8" s="388">
        <v>7</v>
      </c>
      <c r="AO8" s="389"/>
    </row>
    <row r="9" spans="2:47">
      <c r="B9" s="128">
        <v>1</v>
      </c>
      <c r="C9" s="129" t="str">
        <f>IF(C3="","",VLOOKUP(B9,$B$3:$E$6,2,FALSE))</f>
        <v/>
      </c>
      <c r="D9" s="130">
        <v>3</v>
      </c>
      <c r="E9" s="131" t="str">
        <f>IF(C5="","",VLOOKUP(D9,$B$3:$E$6,2,FALSE))</f>
        <v/>
      </c>
      <c r="F9" s="132"/>
      <c r="G9" s="133"/>
      <c r="H9" s="134"/>
      <c r="I9" s="133"/>
      <c r="J9" s="132"/>
      <c r="K9" s="135"/>
      <c r="L9" s="134"/>
      <c r="M9" s="133"/>
      <c r="N9" s="132"/>
      <c r="O9" s="135"/>
      <c r="P9" s="134"/>
      <c r="Q9" s="133"/>
      <c r="R9" s="132"/>
      <c r="S9" s="135"/>
      <c r="T9" s="136" t="str">
        <f>IF(F9="","",SUM(SUMPRODUCT(--(F9&gt;G9)),SUMPRODUCT(--(H9&gt;I9)),SUMPRODUCT(--(J9&gt;K9)),SUMPRODUCT(--(L9&gt;M9)),SUMPRODUCT(--(N9&gt;O9)),SUMPRODUCT(--(P9&gt;Q9)),SUMPRODUCT(--(R9&gt;S9))))</f>
        <v/>
      </c>
      <c r="U9" s="137" t="str">
        <f>IF(F9="","",SUM(SUMPRODUCT(--(F9&lt;G9)),SUMPRODUCT(--(H9&lt;I9)),SUMPRODUCT(--(J9&lt;K9)),SUMPRODUCT(--(L9&lt;M9)),SUMPRODUCT(--(N9&lt;O9)),SUMPRODUCT(--(P9&lt;Q9)),SUMPRODUCT(--(R9&lt;S9))))</f>
        <v/>
      </c>
      <c r="AB9" s="10" t="str">
        <f>IF(F9="","",IF(F9&gt;G9,1,0))</f>
        <v/>
      </c>
      <c r="AC9" s="10" t="str">
        <f>IF(G9="","",IF(G9&gt;F9,1,0))</f>
        <v/>
      </c>
      <c r="AD9" s="10" t="str">
        <f>IF(H9="","",IF(H9&gt;I9,1,0))</f>
        <v/>
      </c>
      <c r="AE9" s="10" t="str">
        <f>IF(I9="","",IF(I9&gt;H9,1,0))</f>
        <v/>
      </c>
      <c r="AF9" s="10" t="str">
        <f>IF(J9="","",IF(J9&gt;K9,1,0))</f>
        <v/>
      </c>
      <c r="AG9" s="10" t="str">
        <f>IF(K9="","",IF(K9&gt;J9,1,0))</f>
        <v/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38">
        <v>2</v>
      </c>
      <c r="C10" s="139" t="str">
        <f>IF(C4="","",VLOOKUP(B10,$B$3:$E$6,2,FALSE))</f>
        <v/>
      </c>
      <c r="D10" s="140">
        <v>4</v>
      </c>
      <c r="E10" s="141" t="str">
        <f>IF(C6="","",VLOOKUP(D10,$B$3:$E$6,2,FALSE))</f>
        <v/>
      </c>
      <c r="F10" s="142"/>
      <c r="G10" s="143"/>
      <c r="H10" s="144"/>
      <c r="I10" s="143"/>
      <c r="J10" s="142"/>
      <c r="K10" s="145"/>
      <c r="L10" s="144"/>
      <c r="M10" s="143"/>
      <c r="N10" s="142"/>
      <c r="O10" s="145"/>
      <c r="P10" s="144"/>
      <c r="Q10" s="143"/>
      <c r="R10" s="142"/>
      <c r="S10" s="145"/>
      <c r="T10" s="146" t="str">
        <f>IF(F10="","",SUM(SUMPRODUCT(--(F10&gt;G10)),SUMPRODUCT(--(H10&gt;I10)),SUMPRODUCT(--(J10&gt;K10)),SUMPRODUCT(--(L10&gt;M10)),SUMPRODUCT(--(N10&gt;O10)),SUMPRODUCT(--(P10&gt;Q10)),SUMPRODUCT(--(R10&gt;S10))))</f>
        <v/>
      </c>
      <c r="U10" s="147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380" t="s">
        <v>16</v>
      </c>
      <c r="C12" s="385"/>
      <c r="D12" s="385"/>
      <c r="E12" s="381"/>
      <c r="F12" s="386" t="s">
        <v>8</v>
      </c>
      <c r="G12" s="387"/>
      <c r="H12" s="383" t="s">
        <v>9</v>
      </c>
      <c r="I12" s="387"/>
      <c r="J12" s="383" t="s">
        <v>10</v>
      </c>
      <c r="K12" s="387"/>
      <c r="L12" s="383" t="s">
        <v>11</v>
      </c>
      <c r="M12" s="387"/>
      <c r="N12" s="383" t="s">
        <v>12</v>
      </c>
      <c r="O12" s="387"/>
      <c r="P12" s="383" t="s">
        <v>13</v>
      </c>
      <c r="Q12" s="387"/>
      <c r="R12" s="383" t="s">
        <v>14</v>
      </c>
      <c r="S12" s="384"/>
      <c r="T12" s="380" t="s">
        <v>15</v>
      </c>
      <c r="U12" s="381"/>
      <c r="AU12" s="150"/>
    </row>
    <row r="13" spans="2:47">
      <c r="B13" s="128">
        <v>1</v>
      </c>
      <c r="C13" s="148" t="str">
        <f>IF(C3="","",VLOOKUP(B13,$B$3:$E$6,2,FALSE))</f>
        <v/>
      </c>
      <c r="D13" s="130">
        <v>2</v>
      </c>
      <c r="E13" s="131" t="str">
        <f>IF(C4="","",VLOOKUP(D13,$B$3:$E$6,2,FALSE))</f>
        <v/>
      </c>
      <c r="F13" s="132"/>
      <c r="G13" s="133"/>
      <c r="H13" s="134"/>
      <c r="I13" s="133"/>
      <c r="J13" s="132"/>
      <c r="K13" s="135"/>
      <c r="L13" s="134"/>
      <c r="M13" s="133"/>
      <c r="N13" s="132"/>
      <c r="O13" s="135"/>
      <c r="P13" s="134"/>
      <c r="Q13" s="133"/>
      <c r="R13" s="132"/>
      <c r="S13" s="135"/>
      <c r="T13" s="136" t="str">
        <f>IF(F13="","",SUM(SUMPRODUCT(--(F13&gt;G13)),SUMPRODUCT(--(H13&gt;I13)),SUMPRODUCT(--(J13&gt;K13)),SUMPRODUCT(--(L13&gt;M13)),SUMPRODUCT(--(N13&gt;O13)),SUMPRODUCT(--(P13&gt;Q13)),SUMPRODUCT(--(R13&gt;S13))))</f>
        <v/>
      </c>
      <c r="U13" s="137" t="str">
        <f>IF(F13="","",SUM(SUMPRODUCT(--(F13&lt;G13)),SUMPRODUCT(--(H13&lt;I13)),SUMPRODUCT(--(J13&lt;K13)),SUMPRODUCT(--(L13&lt;M13)),SUMPRODUCT(--(N13&lt;O13)),SUMPRODUCT(--(P13&lt;Q13)),SUMPRODUCT(--(R13&lt;S13))))</f>
        <v/>
      </c>
      <c r="AB13" s="10" t="str">
        <f>IF(F13="","",IF(F13&gt;G13,1,0))</f>
        <v/>
      </c>
      <c r="AC13" s="10" t="str">
        <f>IF(G13="","",IF(G13&gt;F13,1,0))</f>
        <v/>
      </c>
      <c r="AD13" s="10" t="str">
        <f>IF(H13="","",IF(H13&gt;I13,1,0))</f>
        <v/>
      </c>
      <c r="AE13" s="10" t="str">
        <f>IF(I13="","",IF(I13&gt;H13,1,0))</f>
        <v/>
      </c>
      <c r="AF13" s="10" t="str">
        <f>IF(J13="","",IF(J13&gt;K13,1,0))</f>
        <v/>
      </c>
      <c r="AG13" s="10" t="str">
        <f>IF(K13="","",IF(K13&gt;J13,1,0))</f>
        <v/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38">
        <v>3</v>
      </c>
      <c r="C14" s="149" t="str">
        <f>IF(C3="","",VLOOKUP(B14,$B$3:$E$6,2,FALSE))</f>
        <v/>
      </c>
      <c r="D14" s="140">
        <v>4</v>
      </c>
      <c r="E14" s="141" t="str">
        <f>IF(C6="","",VLOOKUP(D14,$B$3:$E$6,2,FALSE))</f>
        <v/>
      </c>
      <c r="F14" s="142"/>
      <c r="G14" s="143"/>
      <c r="H14" s="144"/>
      <c r="I14" s="143"/>
      <c r="J14" s="142"/>
      <c r="K14" s="145"/>
      <c r="L14" s="144"/>
      <c r="M14" s="143"/>
      <c r="N14" s="142"/>
      <c r="O14" s="145"/>
      <c r="P14" s="144"/>
      <c r="Q14" s="143"/>
      <c r="R14" s="142"/>
      <c r="S14" s="145"/>
      <c r="T14" s="146" t="str">
        <f>IF(F14="","",SUM(SUMPRODUCT(--(F14&gt;G14)),SUMPRODUCT(--(H14&gt;I14)),SUMPRODUCT(--(J14&gt;K14)),SUMPRODUCT(--(L14&gt;M14)),SUMPRODUCT(--(N14&gt;O14)),SUMPRODUCT(--(P14&gt;Q14)),SUMPRODUCT(--(R14&gt;S14))))</f>
        <v/>
      </c>
      <c r="U14" s="147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380" t="s">
        <v>17</v>
      </c>
      <c r="C16" s="385"/>
      <c r="D16" s="385"/>
      <c r="E16" s="381"/>
      <c r="F16" s="386" t="s">
        <v>8</v>
      </c>
      <c r="G16" s="387"/>
      <c r="H16" s="383" t="s">
        <v>9</v>
      </c>
      <c r="I16" s="387"/>
      <c r="J16" s="383" t="s">
        <v>10</v>
      </c>
      <c r="K16" s="387"/>
      <c r="L16" s="383" t="s">
        <v>11</v>
      </c>
      <c r="M16" s="387"/>
      <c r="N16" s="383" t="s">
        <v>12</v>
      </c>
      <c r="O16" s="387"/>
      <c r="P16" s="383" t="s">
        <v>13</v>
      </c>
      <c r="Q16" s="387"/>
      <c r="R16" s="383" t="s">
        <v>14</v>
      </c>
      <c r="S16" s="384"/>
      <c r="T16" s="380" t="s">
        <v>15</v>
      </c>
      <c r="U16" s="381"/>
    </row>
    <row r="17" spans="2:41">
      <c r="B17" s="128">
        <v>1</v>
      </c>
      <c r="C17" s="129" t="str">
        <f>IF(C3="","",VLOOKUP(B17,$B$3:$E$6,2,FALSE))</f>
        <v/>
      </c>
      <c r="D17" s="130">
        <v>4</v>
      </c>
      <c r="E17" s="131" t="str">
        <f>IF(C6="","",VLOOKUP(D17,$B$3:$E$6,2,FALSE))</f>
        <v/>
      </c>
      <c r="F17" s="132"/>
      <c r="G17" s="133"/>
      <c r="H17" s="134"/>
      <c r="I17" s="133"/>
      <c r="J17" s="132"/>
      <c r="K17" s="135"/>
      <c r="L17" s="134"/>
      <c r="M17" s="133"/>
      <c r="N17" s="132"/>
      <c r="O17" s="135"/>
      <c r="P17" s="134"/>
      <c r="Q17" s="133"/>
      <c r="R17" s="132"/>
      <c r="S17" s="135"/>
      <c r="T17" s="136" t="str">
        <f>IF(F17="","",SUM(SUMPRODUCT(--(F17&gt;G17)),SUMPRODUCT(--(H17&gt;I17)),SUMPRODUCT(--(J17&gt;K17)),SUMPRODUCT(--(L17&gt;M17)),SUMPRODUCT(--(N17&gt;O17)),SUMPRODUCT(--(P17&gt;Q17)),SUMPRODUCT(--(R17&gt;S17))))</f>
        <v/>
      </c>
      <c r="U17" s="137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38">
        <v>3</v>
      </c>
      <c r="C18" s="139" t="str">
        <f>IF(C5="","",VLOOKUP(B18,$B$3:$E$6,2,FALSE))</f>
        <v/>
      </c>
      <c r="D18" s="140">
        <v>2</v>
      </c>
      <c r="E18" s="141" t="str">
        <f>IF(C4="","",VLOOKUP(D18,$B$3:$E$6,2,FALSE))</f>
        <v/>
      </c>
      <c r="F18" s="142"/>
      <c r="G18" s="143"/>
      <c r="H18" s="144"/>
      <c r="I18" s="143"/>
      <c r="J18" s="142"/>
      <c r="K18" s="145"/>
      <c r="L18" s="144"/>
      <c r="M18" s="143"/>
      <c r="N18" s="142"/>
      <c r="O18" s="145"/>
      <c r="P18" s="144"/>
      <c r="Q18" s="143"/>
      <c r="R18" s="142"/>
      <c r="S18" s="145"/>
      <c r="T18" s="146" t="str">
        <f>IF(F18="","",SUM(SUMPRODUCT(--(F18&gt;G18)),SUMPRODUCT(--(H18&gt;I18)),SUMPRODUCT(--(J18&gt;K18)),SUMPRODUCT(--(L18&gt;M18)),SUMPRODUCT(--(N18&gt;O18)),SUMPRODUCT(--(P18&gt;Q18)),SUMPRODUCT(--(R18&gt;S18))))</f>
        <v/>
      </c>
      <c r="U18" s="147" t="str">
        <f>IF(F18="","",SUM(SUMPRODUCT(--(F18&lt;G18)),SUMPRODUCT(--(H18&lt;I18)),SUMPRODUCT(--(J18&lt;K18)),SUMPRODUCT(--(L18&lt;M18)),SUMPRODUCT(--(N18&lt;O18)),SUMPRODUCT(--(P18&lt;Q18)),SUMPRODUCT(--(R18&lt;S18))))</f>
        <v/>
      </c>
      <c r="AB18" s="10" t="str">
        <f>IF(F18="","",IF(F18&gt;G18,1,0))</f>
        <v/>
      </c>
      <c r="AC18" s="10" t="str">
        <f>IF(G18="","",IF(G18&gt;F18,1,0))</f>
        <v/>
      </c>
      <c r="AD18" s="10" t="str">
        <f>IF(H18="","",IF(H18&gt;I18,1,0))</f>
        <v/>
      </c>
      <c r="AE18" s="10" t="str">
        <f>IF(I18="","",IF(I18&gt;H18,1,0))</f>
        <v/>
      </c>
      <c r="AF18" s="10" t="str">
        <f>IF(J18="","",IF(J18&gt;K18,1,0))</f>
        <v/>
      </c>
      <c r="AG18" s="10" t="str">
        <f>IF(K18="","",IF(K18&gt;J18,1,0))</f>
        <v/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382"/>
      <c r="C21" s="382"/>
      <c r="D21" s="382"/>
      <c r="E21" s="382"/>
      <c r="F21" s="382"/>
      <c r="G21" s="382"/>
      <c r="H21" s="382"/>
      <c r="I21" s="382"/>
      <c r="J21" s="382"/>
      <c r="K21" s="382"/>
      <c r="L21" s="382"/>
      <c r="M21" s="382"/>
      <c r="N21" s="382"/>
      <c r="O21" s="382"/>
      <c r="P21" s="382"/>
      <c r="Q21" s="382"/>
      <c r="R21" s="382"/>
      <c r="S21" s="382"/>
      <c r="T21" s="382"/>
      <c r="U21" s="382"/>
    </row>
  </sheetData>
  <mergeCells count="63">
    <mergeCell ref="T16:U16"/>
    <mergeCell ref="B21:U21"/>
    <mergeCell ref="R12:S12"/>
    <mergeCell ref="T12:U12"/>
    <mergeCell ref="B16:E16"/>
    <mergeCell ref="F16:G16"/>
    <mergeCell ref="H16:I16"/>
    <mergeCell ref="J16:K16"/>
    <mergeCell ref="L16:M16"/>
    <mergeCell ref="N16:O16"/>
    <mergeCell ref="P16:Q16"/>
    <mergeCell ref="R16:S16"/>
    <mergeCell ref="AN8:AO8"/>
    <mergeCell ref="B12:E12"/>
    <mergeCell ref="F12:G12"/>
    <mergeCell ref="H12:I12"/>
    <mergeCell ref="J12:K12"/>
    <mergeCell ref="L12:M12"/>
    <mergeCell ref="N12:O12"/>
    <mergeCell ref="P12:Q12"/>
    <mergeCell ref="R8:S8"/>
    <mergeCell ref="T8:U8"/>
    <mergeCell ref="AB8:AC8"/>
    <mergeCell ref="AD8:AE8"/>
    <mergeCell ref="AF8:AG8"/>
    <mergeCell ref="AH8:AI8"/>
    <mergeCell ref="C6:E6"/>
    <mergeCell ref="R6:S6"/>
    <mergeCell ref="AK6:AL6"/>
    <mergeCell ref="B8:E8"/>
    <mergeCell ref="F8:G8"/>
    <mergeCell ref="H8:I8"/>
    <mergeCell ref="J8:K8"/>
    <mergeCell ref="L8:M8"/>
    <mergeCell ref="N8:O8"/>
    <mergeCell ref="P8:Q8"/>
    <mergeCell ref="AJ8:AK8"/>
    <mergeCell ref="AL8:AM8"/>
    <mergeCell ref="C4:E4"/>
    <mergeCell ref="R4:S4"/>
    <mergeCell ref="X4:Z4"/>
    <mergeCell ref="AK4:AL4"/>
    <mergeCell ref="C5:E5"/>
    <mergeCell ref="R5:S5"/>
    <mergeCell ref="X5:Z5"/>
    <mergeCell ref="AK5:AL5"/>
    <mergeCell ref="X2:Z2"/>
    <mergeCell ref="AB2:AE2"/>
    <mergeCell ref="AK2:AL2"/>
    <mergeCell ref="C3:E3"/>
    <mergeCell ref="R3:S3"/>
    <mergeCell ref="X3:Z3"/>
    <mergeCell ref="AK3:AL3"/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</mergeCells>
  <pageMargins left="0.16" right="0.2" top="0.75" bottom="0.75" header="0.3" footer="0.3"/>
  <pageSetup paperSize="9" orientation="landscape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B1:AU21"/>
  <sheetViews>
    <sheetView zoomScaleNormal="100" workbookViewId="0">
      <selection activeCell="E1" sqref="E1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hidden="1" customWidth="1"/>
    <col min="28" max="41" width="4.109375" style="11" hidden="1" customWidth="1"/>
    <col min="42" max="42" width="4.109375" style="9" hidden="1" customWidth="1"/>
    <col min="43" max="16384" width="9.109375" style="9"/>
  </cols>
  <sheetData>
    <row r="1" spans="2:47" s="6" customFormat="1" ht="21.6" thickBot="1">
      <c r="B1" s="430" t="s">
        <v>0</v>
      </c>
      <c r="C1" s="430"/>
      <c r="D1" s="430"/>
      <c r="E1" s="4" t="s">
        <v>437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09" t="s">
        <v>1</v>
      </c>
      <c r="R1" s="409"/>
      <c r="S1" s="409"/>
      <c r="T1" s="409"/>
      <c r="U1" s="409"/>
      <c r="V1" s="5"/>
      <c r="W1" s="5"/>
      <c r="X1" s="5"/>
      <c r="Y1" s="5"/>
      <c r="Z1" s="5"/>
      <c r="AI1" s="6" t="s">
        <v>124</v>
      </c>
      <c r="AN1" s="6" t="s">
        <v>124</v>
      </c>
    </row>
    <row r="2" spans="2:47" s="6" customFormat="1" ht="24" customHeight="1" thickBot="1">
      <c r="B2" s="99" t="s">
        <v>2</v>
      </c>
      <c r="C2" s="438" t="s">
        <v>3</v>
      </c>
      <c r="D2" s="438"/>
      <c r="E2" s="439"/>
      <c r="F2" s="416">
        <v>1</v>
      </c>
      <c r="G2" s="414"/>
      <c r="H2" s="415">
        <v>2</v>
      </c>
      <c r="I2" s="414"/>
      <c r="J2" s="415">
        <v>3</v>
      </c>
      <c r="K2" s="414"/>
      <c r="L2" s="415">
        <v>4</v>
      </c>
      <c r="M2" s="416"/>
      <c r="N2" s="417" t="s">
        <v>4</v>
      </c>
      <c r="O2" s="418"/>
      <c r="P2" s="419" t="s">
        <v>84</v>
      </c>
      <c r="Q2" s="420"/>
      <c r="R2" s="421" t="s">
        <v>5</v>
      </c>
      <c r="S2" s="421"/>
      <c r="T2" s="100" t="s">
        <v>6</v>
      </c>
      <c r="W2" s="7">
        <v>1</v>
      </c>
      <c r="X2" s="403" t="str">
        <f>IF(ISERROR(INDEX($C$3:$C$6,MATCH(W2,$T$3:$T$6,0))),"",(INDEX($C$3:$C$6,MATCH(W2,$T$3:$T$6,0))))</f>
        <v/>
      </c>
      <c r="Y2" s="404"/>
      <c r="Z2" s="405"/>
      <c r="AB2" s="406" t="s">
        <v>85</v>
      </c>
      <c r="AC2" s="406"/>
      <c r="AD2" s="406"/>
      <c r="AE2" s="406"/>
      <c r="AG2" s="6" t="s">
        <v>86</v>
      </c>
      <c r="AK2" s="407" t="s">
        <v>87</v>
      </c>
      <c r="AL2" s="407"/>
      <c r="AP2" s="6" t="s">
        <v>88</v>
      </c>
    </row>
    <row r="3" spans="2:47" ht="24" customHeight="1">
      <c r="B3" s="101">
        <v>1</v>
      </c>
      <c r="C3" s="440" t="str">
        <f>IF(GROUPS!H19="","",GROUPS!H19)</f>
        <v/>
      </c>
      <c r="D3" s="441"/>
      <c r="E3" s="442"/>
      <c r="F3" s="197"/>
      <c r="G3" s="103"/>
      <c r="H3" s="104" t="str">
        <f>T13</f>
        <v/>
      </c>
      <c r="I3" s="105" t="str">
        <f>U13</f>
        <v/>
      </c>
      <c r="J3" s="104" t="str">
        <f>T9</f>
        <v/>
      </c>
      <c r="K3" s="106" t="str">
        <f>U9</f>
        <v/>
      </c>
      <c r="L3" s="104" t="str">
        <f>T17</f>
        <v/>
      </c>
      <c r="M3" s="107" t="str">
        <f>U17</f>
        <v/>
      </c>
      <c r="N3" s="108" t="str">
        <f>IF(AND(T9="",T13="",T17=""),"",SUM(H3,J3,L3))</f>
        <v/>
      </c>
      <c r="O3" s="109" t="str">
        <f>IF(AND(T9="",T13="",T17=""),"",SUM(I3,K3,M3))</f>
        <v/>
      </c>
      <c r="P3" s="110" t="str">
        <f>IF(AND(T9="",T13="",T17=""),"",AG3)</f>
        <v/>
      </c>
      <c r="Q3" s="111" t="str">
        <f>IF(AND(T9="",T13="",T17=""),"",AP3)</f>
        <v/>
      </c>
      <c r="R3" s="399" t="str">
        <f>IF(ISERROR(IF(AND(T9="",T13="",T17=""),"",SUM(AB3:AD3)+(N3-O3)/1000)+(AK3/10000)),"",IF(AND(T9="",T13="",T17=""),"",SUM(AB3:AD3)+(N3-O3)/1000)+(AK3/10000)+(AG3/100000))</f>
        <v/>
      </c>
      <c r="S3" s="399"/>
      <c r="T3" s="112" t="str">
        <f>IF(ISERROR(IF(C3="","",RANK(R3,$R$3:$S$6,0))),"",IF(C3="","",RANK(R3,$R$3:$S$6,0)))</f>
        <v/>
      </c>
      <c r="U3" s="9"/>
      <c r="V3" s="9"/>
      <c r="W3" s="7">
        <v>2</v>
      </c>
      <c r="X3" s="403" t="str">
        <f t="shared" ref="X3:X5" si="0">IF(ISERROR(INDEX($C$3:$C$6,MATCH(W3,$T$3:$T$6,0))),"",(INDEX($C$3:$C$6,MATCH(W3,$T$3:$T$6,0))))</f>
        <v/>
      </c>
      <c r="Y3" s="404"/>
      <c r="Z3" s="405"/>
      <c r="AB3" s="10" t="str">
        <f>IF(H3="","",IF(H3&gt;I3,2,1))</f>
        <v/>
      </c>
      <c r="AC3" s="10" t="str">
        <f>IF(J3="","",IF(J3&gt;K3,2,1))</f>
        <v/>
      </c>
      <c r="AD3" s="10" t="str">
        <f>IF(L3="","",IF(L3&gt;M3,2,1))</f>
        <v/>
      </c>
      <c r="AE3" s="182"/>
      <c r="AG3" s="11">
        <f>SUM(AH3:AJ3)</f>
        <v>0</v>
      </c>
      <c r="AH3" s="10">
        <f>F9+H9+J9+L9+N9+P9+R9</f>
        <v>0</v>
      </c>
      <c r="AI3" s="10">
        <f>F13+H13+J13+L13+N13+P13+R13</f>
        <v>0</v>
      </c>
      <c r="AJ3" s="10">
        <f>F17+H17+J17+L17+N17+P17+R17</f>
        <v>0</v>
      </c>
      <c r="AK3" s="394">
        <f>SUM(AH3:AJ3)-SUM(AM3:AO3)</f>
        <v>0</v>
      </c>
      <c r="AL3" s="395"/>
      <c r="AM3" s="10">
        <f>AH5</f>
        <v>0</v>
      </c>
      <c r="AN3" s="10">
        <f>AI4</f>
        <v>0</v>
      </c>
      <c r="AO3" s="10">
        <f>AJ6</f>
        <v>0</v>
      </c>
      <c r="AP3" s="9">
        <f>SUM(AM3:AO3)</f>
        <v>0</v>
      </c>
    </row>
    <row r="4" spans="2:47" ht="24" customHeight="1">
      <c r="B4" s="101">
        <v>2</v>
      </c>
      <c r="C4" s="436" t="str">
        <f>IF(GROUPS!H20="","",GROUPS!H20)</f>
        <v/>
      </c>
      <c r="D4" s="428"/>
      <c r="E4" s="429"/>
      <c r="F4" s="198" t="str">
        <f>U13</f>
        <v/>
      </c>
      <c r="G4" s="106" t="str">
        <f>T13</f>
        <v/>
      </c>
      <c r="H4" s="114"/>
      <c r="I4" s="103"/>
      <c r="J4" s="104" t="str">
        <f>U18</f>
        <v/>
      </c>
      <c r="K4" s="106" t="str">
        <f>T18</f>
        <v/>
      </c>
      <c r="L4" s="104" t="str">
        <f>T10</f>
        <v/>
      </c>
      <c r="M4" s="115" t="str">
        <f>U10</f>
        <v/>
      </c>
      <c r="N4" s="108" t="str">
        <f>IF(AND(T10="",U13="",U18=""),"",SUM(F4,J4,L4))</f>
        <v/>
      </c>
      <c r="O4" s="109" t="str">
        <f>IF(AND(T10="",U13="",U18=""),"",SUM(G4,K4,M4))</f>
        <v/>
      </c>
      <c r="P4" s="110" t="str">
        <f>IF(AND(T10="",U13="",U18=""),"",AG4)</f>
        <v/>
      </c>
      <c r="Q4" s="111" t="str">
        <f>IF(AND(T10="",U13="",U18=""),"",AP4)</f>
        <v/>
      </c>
      <c r="R4" s="399" t="str">
        <f>IF(ISERROR(IF(AND(T10="",U13="",U18=""),"",SUM(AB4:AD4)+(N4-O4)/1000)+(AK4/10000)+(AG4/100000)),"",IF(AND(T10="",U13="",U18=""),"",SUM(AB4:AD4)+(N4-O4)/1000)+(AK4/10000)+(AG4/100000))</f>
        <v/>
      </c>
      <c r="S4" s="399"/>
      <c r="T4" s="112" t="str">
        <f>IF(ISERROR(IF(C4="","",RANK(R4,$R$3:$S$6,0))),"",IF(C4="","",RANK(R4,$R$3:$S$6,0)))</f>
        <v/>
      </c>
      <c r="U4" s="9"/>
      <c r="V4" s="9"/>
      <c r="W4" s="7">
        <v>3</v>
      </c>
      <c r="X4" s="400" t="str">
        <f t="shared" si="0"/>
        <v/>
      </c>
      <c r="Y4" s="401"/>
      <c r="Z4" s="402"/>
      <c r="AB4" s="10" t="str">
        <f>IF(F4="","",IF(F4&gt;G4,2,1))</f>
        <v/>
      </c>
      <c r="AC4" s="10" t="str">
        <f>IF(J4="","",IF(J4&gt;K4,2,1))</f>
        <v/>
      </c>
      <c r="AD4" s="10" t="str">
        <f>IF(L4="","",IF(L4&gt;M4,2,1))</f>
        <v/>
      </c>
      <c r="AE4" s="182"/>
      <c r="AG4" s="11">
        <f t="shared" ref="AG4:AG6" si="1">SUM(AH4:AJ4)</f>
        <v>0</v>
      </c>
      <c r="AH4" s="10">
        <f>F10+H10+J10+L10+N10+P10+R10</f>
        <v>0</v>
      </c>
      <c r="AI4" s="10">
        <f>G13+I13+K13+M13+O13+Q13+S13</f>
        <v>0</v>
      </c>
      <c r="AJ4" s="10">
        <f>G18+I18+K18+M18+O18+Q18+S18</f>
        <v>0</v>
      </c>
      <c r="AK4" s="394">
        <f t="shared" ref="AK4:AK6" si="2">SUM(AH4:AJ4)-SUM(AM4:AO4)</f>
        <v>0</v>
      </c>
      <c r="AL4" s="395"/>
      <c r="AM4" s="10">
        <f>AH6</f>
        <v>0</v>
      </c>
      <c r="AN4" s="10">
        <f>AI3</f>
        <v>0</v>
      </c>
      <c r="AO4" s="10">
        <f>AJ5</f>
        <v>0</v>
      </c>
      <c r="AP4" s="9">
        <f t="shared" ref="AP4:AP6" si="3">SUM(AM4:AO4)</f>
        <v>0</v>
      </c>
    </row>
    <row r="5" spans="2:47" ht="24" customHeight="1">
      <c r="B5" s="101">
        <v>3</v>
      </c>
      <c r="C5" s="436" t="str">
        <f>IF(GROUPS!H21="","",GROUPS!H21)</f>
        <v/>
      </c>
      <c r="D5" s="428"/>
      <c r="E5" s="429"/>
      <c r="F5" s="198" t="str">
        <f>U9</f>
        <v/>
      </c>
      <c r="G5" s="106" t="str">
        <f>T9</f>
        <v/>
      </c>
      <c r="H5" s="104" t="str">
        <f>T18</f>
        <v/>
      </c>
      <c r="I5" s="106" t="str">
        <f>U18</f>
        <v/>
      </c>
      <c r="J5" s="114"/>
      <c r="K5" s="103"/>
      <c r="L5" s="104" t="str">
        <f>T14</f>
        <v/>
      </c>
      <c r="M5" s="115" t="str">
        <f>U14</f>
        <v/>
      </c>
      <c r="N5" s="108" t="str">
        <f>IF(AND(U9="",T14="",T18=""),"",SUM(F5,H5,L5))</f>
        <v/>
      </c>
      <c r="O5" s="109" t="str">
        <f>IF(AND(U9="",T14="",T18=""),"",SUM(G5,I5,M5))</f>
        <v/>
      </c>
      <c r="P5" s="110" t="str">
        <f>IF(AND(U9="",T14="",T18=""),"",AG5)</f>
        <v/>
      </c>
      <c r="Q5" s="111" t="str">
        <f>IF(AND(U9="",T14="",T18=""),"",AP5)</f>
        <v/>
      </c>
      <c r="R5" s="399" t="str">
        <f>IF(ISERROR(IF(AND(U9="",T14="",T18=""),"",SUM(AB5:AD5)+(N5-O5)/1000)+(AK5/10000)+(AG5/100000)),"",IF(AND(U9="",T14="",T18=""),"",SUM(AB5:AD5)+(N5-O5)/1000)+(AK5/10000)+(AG5/100000))</f>
        <v/>
      </c>
      <c r="S5" s="399"/>
      <c r="T5" s="112" t="str">
        <f>IF(ISERROR(IF(C5="","",RANK(R5,$R$3:$S$6,0))),"",IF(C5="","",RANK(R5,$R$3:$S$6,0)))</f>
        <v/>
      </c>
      <c r="U5" s="9"/>
      <c r="V5" s="9"/>
      <c r="W5" s="7">
        <v>4</v>
      </c>
      <c r="X5" s="400" t="str">
        <f t="shared" si="0"/>
        <v/>
      </c>
      <c r="Y5" s="401"/>
      <c r="Z5" s="402"/>
      <c r="AB5" s="10" t="str">
        <f t="shared" ref="AB5:AB6" si="4">IF(F5="","",IF(F5&gt;G5,2,1))</f>
        <v/>
      </c>
      <c r="AC5" s="10" t="str">
        <f>IF(H5="","",IF(H5&gt;I5,2,1))</f>
        <v/>
      </c>
      <c r="AD5" s="10" t="str">
        <f>IF(L5="","",IF(L5&gt;M5,2,1))</f>
        <v/>
      </c>
      <c r="AE5" s="182"/>
      <c r="AG5" s="11">
        <f t="shared" si="1"/>
        <v>0</v>
      </c>
      <c r="AH5" s="10">
        <f>G9+I9+K9+M9+O9+Q9+S9</f>
        <v>0</v>
      </c>
      <c r="AI5" s="10">
        <f>F14+H14+J14+L14+N14+P14+R14</f>
        <v>0</v>
      </c>
      <c r="AJ5" s="10">
        <f>F18+H18+J18+L18+N18+P18+R18</f>
        <v>0</v>
      </c>
      <c r="AK5" s="394">
        <f t="shared" si="2"/>
        <v>0</v>
      </c>
      <c r="AL5" s="395"/>
      <c r="AM5" s="10">
        <f>AH3</f>
        <v>0</v>
      </c>
      <c r="AN5" s="10">
        <f>AI6</f>
        <v>0</v>
      </c>
      <c r="AO5" s="10">
        <f>AJ4</f>
        <v>0</v>
      </c>
      <c r="AP5" s="9">
        <f t="shared" si="3"/>
        <v>0</v>
      </c>
    </row>
    <row r="6" spans="2:47" ht="24" customHeight="1" thickBot="1">
      <c r="B6" s="116">
        <v>4</v>
      </c>
      <c r="C6" s="435" t="str">
        <f>IF(GROUPS!H22="","",GROUPS!H22)</f>
        <v/>
      </c>
      <c r="D6" s="433"/>
      <c r="E6" s="434"/>
      <c r="F6" s="199" t="str">
        <f>U17</f>
        <v/>
      </c>
      <c r="G6" s="118" t="str">
        <f>T17</f>
        <v/>
      </c>
      <c r="H6" s="119" t="str">
        <f>U10</f>
        <v/>
      </c>
      <c r="I6" s="118" t="str">
        <f>T10</f>
        <v/>
      </c>
      <c r="J6" s="119" t="str">
        <f>U14</f>
        <v/>
      </c>
      <c r="K6" s="118" t="str">
        <f>T14</f>
        <v/>
      </c>
      <c r="L6" s="120"/>
      <c r="M6" s="121"/>
      <c r="N6" s="122" t="str">
        <f>IF(AND(U10="",U14="",U17=""),"",SUM(F6,H6,J6))</f>
        <v/>
      </c>
      <c r="O6" s="123" t="str">
        <f>IF(AND(U10="",U14="",U17=""),"",SUM(G6,I6,K6))</f>
        <v/>
      </c>
      <c r="P6" s="124" t="str">
        <f>IF(AND(U10="",U14="",U17=""),"",AG6)</f>
        <v/>
      </c>
      <c r="Q6" s="125" t="str">
        <f>IF(AND(U10="",U14="",U17=""),"",AP6)</f>
        <v/>
      </c>
      <c r="R6" s="393" t="str">
        <f>IF(ISERROR(IF(AND(U10="",U14="",U17=""),"",SUM(AB6:AD6)+(N6-O6)/1000)+(AK6/10000)+(AG6/100000)),"",IF(AND(U10="",U14="",U17=""),"",SUM(AB6:AD6)+(N6-O6)/1000)+(AK6/10000)+(AG6/100000))</f>
        <v/>
      </c>
      <c r="S6" s="393"/>
      <c r="T6" s="126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182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394">
        <f t="shared" si="2"/>
        <v>0</v>
      </c>
      <c r="AL6" s="395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27">
        <f>SUM(P3:P6)</f>
        <v>0</v>
      </c>
      <c r="Q7" s="127">
        <f>SUM(Q3:Q6)</f>
        <v>0</v>
      </c>
    </row>
    <row r="8" spans="2:47" ht="18.600000000000001" thickBot="1">
      <c r="B8" s="380" t="s">
        <v>7</v>
      </c>
      <c r="C8" s="385"/>
      <c r="D8" s="385"/>
      <c r="E8" s="381"/>
      <c r="F8" s="386" t="s">
        <v>8</v>
      </c>
      <c r="G8" s="387"/>
      <c r="H8" s="383" t="s">
        <v>9</v>
      </c>
      <c r="I8" s="387"/>
      <c r="J8" s="383" t="s">
        <v>10</v>
      </c>
      <c r="K8" s="387"/>
      <c r="L8" s="383" t="s">
        <v>11</v>
      </c>
      <c r="M8" s="387"/>
      <c r="N8" s="383" t="s">
        <v>12</v>
      </c>
      <c r="O8" s="387"/>
      <c r="P8" s="383" t="s">
        <v>13</v>
      </c>
      <c r="Q8" s="387"/>
      <c r="R8" s="383" t="s">
        <v>14</v>
      </c>
      <c r="S8" s="384"/>
      <c r="T8" s="380" t="s">
        <v>15</v>
      </c>
      <c r="U8" s="381"/>
      <c r="AB8" s="388">
        <v>1</v>
      </c>
      <c r="AC8" s="389"/>
      <c r="AD8" s="388">
        <v>2</v>
      </c>
      <c r="AE8" s="389"/>
      <c r="AF8" s="388">
        <v>3</v>
      </c>
      <c r="AG8" s="389"/>
      <c r="AH8" s="388">
        <v>4</v>
      </c>
      <c r="AI8" s="389"/>
      <c r="AJ8" s="388">
        <v>5</v>
      </c>
      <c r="AK8" s="389"/>
      <c r="AL8" s="388">
        <v>6</v>
      </c>
      <c r="AM8" s="389"/>
      <c r="AN8" s="388">
        <v>7</v>
      </c>
      <c r="AO8" s="389"/>
    </row>
    <row r="9" spans="2:47">
      <c r="B9" s="128">
        <v>1</v>
      </c>
      <c r="C9" s="129" t="str">
        <f>IF(C3="","",VLOOKUP(B9,$B$3:$E$6,2,FALSE))</f>
        <v/>
      </c>
      <c r="D9" s="130">
        <v>3</v>
      </c>
      <c r="E9" s="131" t="str">
        <f>IF(C5="","",VLOOKUP(D9,$B$3:$E$6,2,FALSE))</f>
        <v/>
      </c>
      <c r="F9" s="132"/>
      <c r="G9" s="133"/>
      <c r="H9" s="134"/>
      <c r="I9" s="133"/>
      <c r="J9" s="132"/>
      <c r="K9" s="135"/>
      <c r="L9" s="134"/>
      <c r="M9" s="133"/>
      <c r="N9" s="132"/>
      <c r="O9" s="135"/>
      <c r="P9" s="134"/>
      <c r="Q9" s="133"/>
      <c r="R9" s="132"/>
      <c r="S9" s="135"/>
      <c r="T9" s="136" t="str">
        <f>IF(F9="","",SUM(SUMPRODUCT(--(F9&gt;G9)),SUMPRODUCT(--(H9&gt;I9)),SUMPRODUCT(--(J9&gt;K9)),SUMPRODUCT(--(L9&gt;M9)),SUMPRODUCT(--(N9&gt;O9)),SUMPRODUCT(--(P9&gt;Q9)),SUMPRODUCT(--(R9&gt;S9))))</f>
        <v/>
      </c>
      <c r="U9" s="137" t="str">
        <f>IF(F9="","",SUM(SUMPRODUCT(--(F9&lt;G9)),SUMPRODUCT(--(H9&lt;I9)),SUMPRODUCT(--(J9&lt;K9)),SUMPRODUCT(--(L9&lt;M9)),SUMPRODUCT(--(N9&lt;O9)),SUMPRODUCT(--(P9&lt;Q9)),SUMPRODUCT(--(R9&lt;S9))))</f>
        <v/>
      </c>
      <c r="AB9" s="10" t="str">
        <f>IF(F9="","",IF(F9&gt;G9,1,0))</f>
        <v/>
      </c>
      <c r="AC9" s="10" t="str">
        <f>IF(G9="","",IF(G9&gt;F9,1,0))</f>
        <v/>
      </c>
      <c r="AD9" s="10" t="str">
        <f>IF(H9="","",IF(H9&gt;I9,1,0))</f>
        <v/>
      </c>
      <c r="AE9" s="10" t="str">
        <f>IF(I9="","",IF(I9&gt;H9,1,0))</f>
        <v/>
      </c>
      <c r="AF9" s="10" t="str">
        <f>IF(J9="","",IF(J9&gt;K9,1,0))</f>
        <v/>
      </c>
      <c r="AG9" s="10" t="str">
        <f>IF(K9="","",IF(K9&gt;J9,1,0))</f>
        <v/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38">
        <v>2</v>
      </c>
      <c r="C10" s="139" t="str">
        <f>IF(C4="","",VLOOKUP(B10,$B$3:$E$6,2,FALSE))</f>
        <v/>
      </c>
      <c r="D10" s="140">
        <v>4</v>
      </c>
      <c r="E10" s="141" t="str">
        <f>IF(C6="","",VLOOKUP(D10,$B$3:$E$6,2,FALSE))</f>
        <v/>
      </c>
      <c r="F10" s="142"/>
      <c r="G10" s="143"/>
      <c r="H10" s="144"/>
      <c r="I10" s="143"/>
      <c r="J10" s="142"/>
      <c r="K10" s="145"/>
      <c r="L10" s="144"/>
      <c r="M10" s="143"/>
      <c r="N10" s="142"/>
      <c r="O10" s="145"/>
      <c r="P10" s="144"/>
      <c r="Q10" s="143"/>
      <c r="R10" s="142"/>
      <c r="S10" s="145"/>
      <c r="T10" s="146" t="str">
        <f>IF(F10="","",SUM(SUMPRODUCT(--(F10&gt;G10)),SUMPRODUCT(--(H10&gt;I10)),SUMPRODUCT(--(J10&gt;K10)),SUMPRODUCT(--(L10&gt;M10)),SUMPRODUCT(--(N10&gt;O10)),SUMPRODUCT(--(P10&gt;Q10)),SUMPRODUCT(--(R10&gt;S10))))</f>
        <v/>
      </c>
      <c r="U10" s="147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380" t="s">
        <v>16</v>
      </c>
      <c r="C12" s="385"/>
      <c r="D12" s="385"/>
      <c r="E12" s="381"/>
      <c r="F12" s="386" t="s">
        <v>8</v>
      </c>
      <c r="G12" s="387"/>
      <c r="H12" s="383" t="s">
        <v>9</v>
      </c>
      <c r="I12" s="387"/>
      <c r="J12" s="383" t="s">
        <v>10</v>
      </c>
      <c r="K12" s="387"/>
      <c r="L12" s="383" t="s">
        <v>11</v>
      </c>
      <c r="M12" s="387"/>
      <c r="N12" s="383" t="s">
        <v>12</v>
      </c>
      <c r="O12" s="387"/>
      <c r="P12" s="383" t="s">
        <v>13</v>
      </c>
      <c r="Q12" s="387"/>
      <c r="R12" s="383" t="s">
        <v>14</v>
      </c>
      <c r="S12" s="384"/>
      <c r="T12" s="380" t="s">
        <v>15</v>
      </c>
      <c r="U12" s="381"/>
      <c r="AU12" s="150"/>
    </row>
    <row r="13" spans="2:47">
      <c r="B13" s="128">
        <v>1</v>
      </c>
      <c r="C13" s="148" t="str">
        <f>IF(C3="","",VLOOKUP(B13,$B$3:$E$6,2,FALSE))</f>
        <v/>
      </c>
      <c r="D13" s="130">
        <v>2</v>
      </c>
      <c r="E13" s="131" t="str">
        <f>IF(C4="","",VLOOKUP(D13,$B$3:$E$6,2,FALSE))</f>
        <v/>
      </c>
      <c r="F13" s="132"/>
      <c r="G13" s="133"/>
      <c r="H13" s="134"/>
      <c r="I13" s="133"/>
      <c r="J13" s="132"/>
      <c r="K13" s="135"/>
      <c r="L13" s="134"/>
      <c r="M13" s="133"/>
      <c r="N13" s="132"/>
      <c r="O13" s="135"/>
      <c r="P13" s="134"/>
      <c r="Q13" s="133"/>
      <c r="R13" s="132"/>
      <c r="S13" s="135"/>
      <c r="T13" s="136" t="str">
        <f>IF(F13="","",SUM(SUMPRODUCT(--(F13&gt;G13)),SUMPRODUCT(--(H13&gt;I13)),SUMPRODUCT(--(J13&gt;K13)),SUMPRODUCT(--(L13&gt;M13)),SUMPRODUCT(--(N13&gt;O13)),SUMPRODUCT(--(P13&gt;Q13)),SUMPRODUCT(--(R13&gt;S13))))</f>
        <v/>
      </c>
      <c r="U13" s="137" t="str">
        <f>IF(F13="","",SUM(SUMPRODUCT(--(F13&lt;G13)),SUMPRODUCT(--(H13&lt;I13)),SUMPRODUCT(--(J13&lt;K13)),SUMPRODUCT(--(L13&lt;M13)),SUMPRODUCT(--(N13&lt;O13)),SUMPRODUCT(--(P13&lt;Q13)),SUMPRODUCT(--(R13&lt;S13))))</f>
        <v/>
      </c>
      <c r="AB13" s="10" t="str">
        <f>IF(F13="","",IF(F13&gt;G13,1,0))</f>
        <v/>
      </c>
      <c r="AC13" s="10" t="str">
        <f>IF(G13="","",IF(G13&gt;F13,1,0))</f>
        <v/>
      </c>
      <c r="AD13" s="10" t="str">
        <f>IF(H13="","",IF(H13&gt;I13,1,0))</f>
        <v/>
      </c>
      <c r="AE13" s="10" t="str">
        <f>IF(I13="","",IF(I13&gt;H13,1,0))</f>
        <v/>
      </c>
      <c r="AF13" s="10" t="str">
        <f>IF(J13="","",IF(J13&gt;K13,1,0))</f>
        <v/>
      </c>
      <c r="AG13" s="10" t="str">
        <f>IF(K13="","",IF(K13&gt;J13,1,0))</f>
        <v/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38">
        <v>3</v>
      </c>
      <c r="C14" s="149" t="str">
        <f>IF(C3="","",VLOOKUP(B14,$B$3:$E$6,2,FALSE))</f>
        <v/>
      </c>
      <c r="D14" s="140">
        <v>4</v>
      </c>
      <c r="E14" s="141" t="str">
        <f>IF(C6="","",VLOOKUP(D14,$B$3:$E$6,2,FALSE))</f>
        <v/>
      </c>
      <c r="F14" s="142"/>
      <c r="G14" s="143"/>
      <c r="H14" s="144"/>
      <c r="I14" s="143"/>
      <c r="J14" s="142"/>
      <c r="K14" s="145"/>
      <c r="L14" s="144"/>
      <c r="M14" s="143"/>
      <c r="N14" s="142"/>
      <c r="O14" s="145"/>
      <c r="P14" s="144"/>
      <c r="Q14" s="143"/>
      <c r="R14" s="142"/>
      <c r="S14" s="145"/>
      <c r="T14" s="146" t="str">
        <f>IF(F14="","",SUM(SUMPRODUCT(--(F14&gt;G14)),SUMPRODUCT(--(H14&gt;I14)),SUMPRODUCT(--(J14&gt;K14)),SUMPRODUCT(--(L14&gt;M14)),SUMPRODUCT(--(N14&gt;O14)),SUMPRODUCT(--(P14&gt;Q14)),SUMPRODUCT(--(R14&gt;S14))))</f>
        <v/>
      </c>
      <c r="U14" s="147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380" t="s">
        <v>17</v>
      </c>
      <c r="C16" s="385"/>
      <c r="D16" s="385"/>
      <c r="E16" s="381"/>
      <c r="F16" s="386" t="s">
        <v>8</v>
      </c>
      <c r="G16" s="387"/>
      <c r="H16" s="383" t="s">
        <v>9</v>
      </c>
      <c r="I16" s="387"/>
      <c r="J16" s="383" t="s">
        <v>10</v>
      </c>
      <c r="K16" s="387"/>
      <c r="L16" s="383" t="s">
        <v>11</v>
      </c>
      <c r="M16" s="387"/>
      <c r="N16" s="383" t="s">
        <v>12</v>
      </c>
      <c r="O16" s="387"/>
      <c r="P16" s="383" t="s">
        <v>13</v>
      </c>
      <c r="Q16" s="387"/>
      <c r="R16" s="383" t="s">
        <v>14</v>
      </c>
      <c r="S16" s="384"/>
      <c r="T16" s="380" t="s">
        <v>15</v>
      </c>
      <c r="U16" s="381"/>
    </row>
    <row r="17" spans="2:41">
      <c r="B17" s="128">
        <v>1</v>
      </c>
      <c r="C17" s="129" t="str">
        <f>IF(C3="","",VLOOKUP(B17,$B$3:$E$6,2,FALSE))</f>
        <v/>
      </c>
      <c r="D17" s="130">
        <v>4</v>
      </c>
      <c r="E17" s="131" t="str">
        <f>IF(C6="","",VLOOKUP(D17,$B$3:$E$6,2,FALSE))</f>
        <v/>
      </c>
      <c r="F17" s="132"/>
      <c r="G17" s="133"/>
      <c r="H17" s="134"/>
      <c r="I17" s="133"/>
      <c r="J17" s="132"/>
      <c r="K17" s="135"/>
      <c r="L17" s="134"/>
      <c r="M17" s="133"/>
      <c r="N17" s="132"/>
      <c r="O17" s="135"/>
      <c r="P17" s="134"/>
      <c r="Q17" s="133"/>
      <c r="R17" s="132"/>
      <c r="S17" s="135"/>
      <c r="T17" s="136" t="str">
        <f>IF(F17="","",SUM(SUMPRODUCT(--(F17&gt;G17)),SUMPRODUCT(--(H17&gt;I17)),SUMPRODUCT(--(J17&gt;K17)),SUMPRODUCT(--(L17&gt;M17)),SUMPRODUCT(--(N17&gt;O17)),SUMPRODUCT(--(P17&gt;Q17)),SUMPRODUCT(--(R17&gt;S17))))</f>
        <v/>
      </c>
      <c r="U17" s="137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38">
        <v>3</v>
      </c>
      <c r="C18" s="139" t="str">
        <f>IF(C5="","",VLOOKUP(B18,$B$3:$E$6,2,FALSE))</f>
        <v/>
      </c>
      <c r="D18" s="140">
        <v>2</v>
      </c>
      <c r="E18" s="141" t="str">
        <f>IF(C4="","",VLOOKUP(D18,$B$3:$E$6,2,FALSE))</f>
        <v/>
      </c>
      <c r="F18" s="142"/>
      <c r="G18" s="143"/>
      <c r="H18" s="144"/>
      <c r="I18" s="143"/>
      <c r="J18" s="142"/>
      <c r="K18" s="145"/>
      <c r="L18" s="144"/>
      <c r="M18" s="143"/>
      <c r="N18" s="142"/>
      <c r="O18" s="145"/>
      <c r="P18" s="144"/>
      <c r="Q18" s="143"/>
      <c r="R18" s="142"/>
      <c r="S18" s="145"/>
      <c r="T18" s="146" t="str">
        <f>IF(F18="","",SUM(SUMPRODUCT(--(F18&gt;G18)),SUMPRODUCT(--(H18&gt;I18)),SUMPRODUCT(--(J18&gt;K18)),SUMPRODUCT(--(L18&gt;M18)),SUMPRODUCT(--(N18&gt;O18)),SUMPRODUCT(--(P18&gt;Q18)),SUMPRODUCT(--(R18&gt;S18))))</f>
        <v/>
      </c>
      <c r="U18" s="147" t="str">
        <f>IF(F18="","",SUM(SUMPRODUCT(--(F18&lt;G18)),SUMPRODUCT(--(H18&lt;I18)),SUMPRODUCT(--(J18&lt;K18)),SUMPRODUCT(--(L18&lt;M18)),SUMPRODUCT(--(N18&lt;O18)),SUMPRODUCT(--(P18&lt;Q18)),SUMPRODUCT(--(R18&lt;S18))))</f>
        <v/>
      </c>
      <c r="AB18" s="10" t="str">
        <f>IF(F18="","",IF(F18&gt;G18,1,0))</f>
        <v/>
      </c>
      <c r="AC18" s="10" t="str">
        <f>IF(G18="","",IF(G18&gt;F18,1,0))</f>
        <v/>
      </c>
      <c r="AD18" s="10" t="str">
        <f>IF(H18="","",IF(H18&gt;I18,1,0))</f>
        <v/>
      </c>
      <c r="AE18" s="10" t="str">
        <f>IF(I18="","",IF(I18&gt;H18,1,0))</f>
        <v/>
      </c>
      <c r="AF18" s="10" t="str">
        <f>IF(J18="","",IF(J18&gt;K18,1,0))</f>
        <v/>
      </c>
      <c r="AG18" s="10" t="str">
        <f>IF(K18="","",IF(K18&gt;J18,1,0))</f>
        <v/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382"/>
      <c r="C21" s="382"/>
      <c r="D21" s="382"/>
      <c r="E21" s="382"/>
      <c r="F21" s="382"/>
      <c r="G21" s="382"/>
      <c r="H21" s="382"/>
      <c r="I21" s="382"/>
      <c r="J21" s="382"/>
      <c r="K21" s="382"/>
      <c r="L21" s="382"/>
      <c r="M21" s="382"/>
      <c r="N21" s="382"/>
      <c r="O21" s="382"/>
      <c r="P21" s="382"/>
      <c r="Q21" s="382"/>
      <c r="R21" s="382"/>
      <c r="S21" s="382"/>
      <c r="T21" s="382"/>
      <c r="U21" s="382"/>
    </row>
  </sheetData>
  <mergeCells count="63">
    <mergeCell ref="T16:U16"/>
    <mergeCell ref="B21:U21"/>
    <mergeCell ref="R12:S12"/>
    <mergeCell ref="T12:U12"/>
    <mergeCell ref="B16:E16"/>
    <mergeCell ref="F16:G16"/>
    <mergeCell ref="H16:I16"/>
    <mergeCell ref="J16:K16"/>
    <mergeCell ref="L16:M16"/>
    <mergeCell ref="N16:O16"/>
    <mergeCell ref="P16:Q16"/>
    <mergeCell ref="R16:S16"/>
    <mergeCell ref="AN8:AO8"/>
    <mergeCell ref="B12:E12"/>
    <mergeCell ref="F12:G12"/>
    <mergeCell ref="H12:I12"/>
    <mergeCell ref="J12:K12"/>
    <mergeCell ref="L12:M12"/>
    <mergeCell ref="N12:O12"/>
    <mergeCell ref="P12:Q12"/>
    <mergeCell ref="R8:S8"/>
    <mergeCell ref="T8:U8"/>
    <mergeCell ref="AB8:AC8"/>
    <mergeCell ref="AD8:AE8"/>
    <mergeCell ref="AF8:AG8"/>
    <mergeCell ref="AH8:AI8"/>
    <mergeCell ref="C6:E6"/>
    <mergeCell ref="R6:S6"/>
    <mergeCell ref="AK6:AL6"/>
    <mergeCell ref="B8:E8"/>
    <mergeCell ref="F8:G8"/>
    <mergeCell ref="H8:I8"/>
    <mergeCell ref="J8:K8"/>
    <mergeCell ref="L8:M8"/>
    <mergeCell ref="N8:O8"/>
    <mergeCell ref="P8:Q8"/>
    <mergeCell ref="AJ8:AK8"/>
    <mergeCell ref="AL8:AM8"/>
    <mergeCell ref="C4:E4"/>
    <mergeCell ref="R4:S4"/>
    <mergeCell ref="X4:Z4"/>
    <mergeCell ref="AK4:AL4"/>
    <mergeCell ref="C5:E5"/>
    <mergeCell ref="R5:S5"/>
    <mergeCell ref="X5:Z5"/>
    <mergeCell ref="AK5:AL5"/>
    <mergeCell ref="X2:Z2"/>
    <mergeCell ref="AB2:AE2"/>
    <mergeCell ref="AK2:AL2"/>
    <mergeCell ref="C3:E3"/>
    <mergeCell ref="R3:S3"/>
    <mergeCell ref="X3:Z3"/>
    <mergeCell ref="AK3:AL3"/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</mergeCells>
  <pageMargins left="0.16" right="0.2" top="0.75" bottom="0.75" header="0.3" footer="0.3"/>
  <pageSetup paperSize="9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rgb="FF7030A0"/>
  </sheetPr>
  <dimension ref="C1:J33"/>
  <sheetViews>
    <sheetView showGridLines="0" topLeftCell="B1" zoomScaleNormal="100" workbookViewId="0">
      <selection activeCell="P13" sqref="P13"/>
    </sheetView>
  </sheetViews>
  <sheetFormatPr defaultRowHeight="14.4"/>
  <cols>
    <col min="1" max="1" width="0.6640625" customWidth="1"/>
    <col min="2" max="2" width="2.44140625" customWidth="1"/>
    <col min="3" max="3" width="3.109375" style="2" customWidth="1"/>
    <col min="4" max="4" width="31" customWidth="1"/>
    <col min="5" max="5" width="3.109375" style="2" customWidth="1"/>
    <col min="6" max="6" width="31" customWidth="1"/>
    <col min="7" max="7" width="3.109375" style="2" customWidth="1"/>
    <col min="8" max="8" width="31" customWidth="1"/>
    <col min="9" max="9" width="3.109375" style="2" customWidth="1"/>
    <col min="10" max="10" width="31" customWidth="1"/>
  </cols>
  <sheetData>
    <row r="1" spans="3:10">
      <c r="F1" s="2" t="s">
        <v>916</v>
      </c>
    </row>
    <row r="3" spans="3:10" ht="24.6">
      <c r="C3" s="21"/>
      <c r="D3" s="1" t="s">
        <v>62</v>
      </c>
      <c r="E3" s="1"/>
      <c r="F3" s="1" t="s">
        <v>63</v>
      </c>
      <c r="G3" s="1"/>
      <c r="H3" s="1" t="s">
        <v>64</v>
      </c>
      <c r="I3" s="1"/>
      <c r="J3" s="1" t="s">
        <v>65</v>
      </c>
    </row>
    <row r="4" spans="3:10" s="34" customFormat="1" ht="15.6">
      <c r="C4" s="32">
        <v>1</v>
      </c>
      <c r="D4" s="33" t="str">
        <f>IF(VLOOKUP(C4,PARTICIPANTS!$C$3:$D$98,2,FALSE)="","",(VLOOKUP(C4,PARTICIPANTS!$C$3:$D$98,2,FALSE)))</f>
        <v/>
      </c>
      <c r="E4" s="32">
        <f>C4+4</f>
        <v>5</v>
      </c>
      <c r="F4" s="33" t="str">
        <f>IF(VLOOKUP(E4,PARTICIPANTS!$C$3:$D$98,2,FALSE)="","",(VLOOKUP(E4,PARTICIPANTS!$C$3:$D$98,2,FALSE)))</f>
        <v/>
      </c>
      <c r="G4" s="32">
        <f>E4+4</f>
        <v>9</v>
      </c>
      <c r="H4" s="33" t="str">
        <f>IF(VLOOKUP(G4,PARTICIPANTS!$C$3:$D$98,2,FALSE)="","",(VLOOKUP(G4,PARTICIPANTS!$C$3:$D$98,2,FALSE)))</f>
        <v/>
      </c>
      <c r="I4" s="32">
        <f>G4+4</f>
        <v>13</v>
      </c>
      <c r="J4" s="33" t="str">
        <f>IF(VLOOKUP(I4,PARTICIPANTS!$C$3:$D$98,2,FALSE)="","",(VLOOKUP(I4,PARTICIPANTS!$C$3:$D$98,2,FALSE)))</f>
        <v/>
      </c>
    </row>
    <row r="5" spans="3:10" s="34" customFormat="1" ht="15.6">
      <c r="C5" s="32">
        <v>2</v>
      </c>
      <c r="D5" s="33" t="str">
        <f>IF(VLOOKUP(C5,PARTICIPANTS!$C$3:$D$98,2,FALSE)="","",(VLOOKUP(C5,PARTICIPANTS!$C$3:$D$98,2,FALSE)))</f>
        <v/>
      </c>
      <c r="E5" s="32">
        <f t="shared" ref="E5:I7" si="0">C5+4</f>
        <v>6</v>
      </c>
      <c r="F5" s="33" t="str">
        <f>IF(VLOOKUP(E5,PARTICIPANTS!$C$3:$D$98,2,FALSE)="","",(VLOOKUP(E5,PARTICIPANTS!$C$3:$D$98,2,FALSE)))</f>
        <v/>
      </c>
      <c r="G5" s="32">
        <f t="shared" si="0"/>
        <v>10</v>
      </c>
      <c r="H5" s="33" t="str">
        <f>IF(VLOOKUP(G5,PARTICIPANTS!$C$3:$D$98,2,FALSE)="","",(VLOOKUP(G5,PARTICIPANTS!$C$3:$D$98,2,FALSE)))</f>
        <v/>
      </c>
      <c r="I5" s="32">
        <f t="shared" si="0"/>
        <v>14</v>
      </c>
      <c r="J5" s="33" t="str">
        <f>IF(VLOOKUP(I5,PARTICIPANTS!$C$3:$D$98,2,FALSE)="","",(VLOOKUP(I5,PARTICIPANTS!$C$3:$D$98,2,FALSE)))</f>
        <v/>
      </c>
    </row>
    <row r="6" spans="3:10" s="34" customFormat="1" ht="15.6">
      <c r="C6" s="32">
        <v>3</v>
      </c>
      <c r="D6" s="33" t="str">
        <f>IF(VLOOKUP(C6,PARTICIPANTS!$C$3:$D$98,2,FALSE)="","",(VLOOKUP(C6,PARTICIPANTS!$C$3:$D$98,2,FALSE)))</f>
        <v/>
      </c>
      <c r="E6" s="32">
        <f t="shared" si="0"/>
        <v>7</v>
      </c>
      <c r="F6" s="33" t="str">
        <f>IF(VLOOKUP(E6,PARTICIPANTS!$C$3:$D$98,2,FALSE)="","",(VLOOKUP(E6,PARTICIPANTS!$C$3:$D$98,2,FALSE)))</f>
        <v/>
      </c>
      <c r="G6" s="32">
        <f t="shared" si="0"/>
        <v>11</v>
      </c>
      <c r="H6" s="33" t="str">
        <f>IF(VLOOKUP(G6,PARTICIPANTS!$C$3:$D$98,2,FALSE)="","",(VLOOKUP(G6,PARTICIPANTS!$C$3:$D$98,2,FALSE)))</f>
        <v/>
      </c>
      <c r="I6" s="32">
        <f t="shared" si="0"/>
        <v>15</v>
      </c>
      <c r="J6" s="33" t="str">
        <f>IF(VLOOKUP(I6,PARTICIPANTS!$C$3:$D$98,2,FALSE)="","",(VLOOKUP(I6,PARTICIPANTS!$C$3:$D$98,2,FALSE)))</f>
        <v/>
      </c>
    </row>
    <row r="7" spans="3:10" s="34" customFormat="1" ht="15.6">
      <c r="C7" s="32">
        <v>4</v>
      </c>
      <c r="D7" s="33" t="str">
        <f>IF(VLOOKUP(C7,PARTICIPANTS!$C$3:$D$98,2,FALSE)="","",(VLOOKUP(C7,PARTICIPANTS!$C$3:$D$98,2,FALSE)))</f>
        <v/>
      </c>
      <c r="E7" s="32">
        <f t="shared" si="0"/>
        <v>8</v>
      </c>
      <c r="F7" s="33" t="str">
        <f>IF(VLOOKUP(E7,PARTICIPANTS!$C$3:$D$98,2,FALSE)="","",(VLOOKUP(E7,PARTICIPANTS!$C$3:$D$98,2,FALSE)))</f>
        <v/>
      </c>
      <c r="G7" s="32">
        <f t="shared" si="0"/>
        <v>12</v>
      </c>
      <c r="H7" s="33" t="str">
        <f>IF(VLOOKUP(G7,PARTICIPANTS!$C$3:$D$98,2,FALSE)="","",(VLOOKUP(G7,PARTICIPANTS!$C$3:$D$98,2,FALSE)))</f>
        <v/>
      </c>
      <c r="I7" s="32">
        <f t="shared" si="0"/>
        <v>16</v>
      </c>
      <c r="J7" s="33" t="str">
        <f>IF(VLOOKUP(I7,PARTICIPANTS!$C$3:$D$98,2,FALSE)="","",(VLOOKUP(I7,PARTICIPANTS!$C$3:$D$98,2,FALSE)))</f>
        <v/>
      </c>
    </row>
    <row r="8" spans="3:10" ht="24.6">
      <c r="C8" s="21"/>
      <c r="D8" s="1" t="s">
        <v>66</v>
      </c>
      <c r="E8" s="1"/>
      <c r="F8" s="1" t="s">
        <v>67</v>
      </c>
      <c r="G8" s="1"/>
      <c r="H8" s="1" t="s">
        <v>68</v>
      </c>
      <c r="I8" s="1"/>
      <c r="J8" s="1" t="s">
        <v>69</v>
      </c>
    </row>
    <row r="9" spans="3:10" s="34" customFormat="1" ht="15.6">
      <c r="C9" s="32">
        <v>17</v>
      </c>
      <c r="D9" s="33" t="str">
        <f>IF(VLOOKUP(C9,PARTICIPANTS!$C$3:$D$98,2,FALSE)="","",(VLOOKUP(C9,PARTICIPANTS!$C$3:$D$98,2,FALSE)))</f>
        <v/>
      </c>
      <c r="E9" s="32">
        <f>C9+4</f>
        <v>21</v>
      </c>
      <c r="F9" s="33" t="str">
        <f>IF(VLOOKUP(E9,PARTICIPANTS!$C$3:$D$98,2,FALSE)="","",(VLOOKUP(E9,PARTICIPANTS!$C$3:$D$98,2,FALSE)))</f>
        <v/>
      </c>
      <c r="G9" s="32">
        <f>E9+4</f>
        <v>25</v>
      </c>
      <c r="H9" s="33" t="str">
        <f>IF(VLOOKUP(G9,PARTICIPANTS!$C$3:$D$98,2,FALSE)="","",(VLOOKUP(G9,PARTICIPANTS!$C$3:$D$98,2,FALSE)))</f>
        <v/>
      </c>
      <c r="I9" s="32">
        <f>G9+4</f>
        <v>29</v>
      </c>
      <c r="J9" s="33" t="str">
        <f>IF(VLOOKUP(I9,PARTICIPANTS!$C$3:$D$98,2,FALSE)="","",(VLOOKUP(I9,PARTICIPANTS!$C$3:$D$98,2,FALSE)))</f>
        <v/>
      </c>
    </row>
    <row r="10" spans="3:10" s="34" customFormat="1" ht="15.6">
      <c r="C10" s="32">
        <v>18</v>
      </c>
      <c r="D10" s="33" t="str">
        <f>IF(VLOOKUP(C10,PARTICIPANTS!$C$3:$D$98,2,FALSE)="","",(VLOOKUP(C10,PARTICIPANTS!$C$3:$D$98,2,FALSE)))</f>
        <v/>
      </c>
      <c r="E10" s="32">
        <f t="shared" ref="E10:I12" si="1">C10+4</f>
        <v>22</v>
      </c>
      <c r="F10" s="33" t="str">
        <f>IF(VLOOKUP(E10,PARTICIPANTS!$C$3:$D$98,2,FALSE)="","",(VLOOKUP(E10,PARTICIPANTS!$C$3:$D$98,2,FALSE)))</f>
        <v/>
      </c>
      <c r="G10" s="32">
        <f t="shared" si="1"/>
        <v>26</v>
      </c>
      <c r="H10" s="33" t="str">
        <f>IF(VLOOKUP(G10,PARTICIPANTS!$C$3:$D$98,2,FALSE)="","",(VLOOKUP(G10,PARTICIPANTS!$C$3:$D$98,2,FALSE)))</f>
        <v/>
      </c>
      <c r="I10" s="32">
        <f t="shared" si="1"/>
        <v>30</v>
      </c>
      <c r="J10" s="33" t="str">
        <f>IF(VLOOKUP(I10,PARTICIPANTS!$C$3:$D$98,2,FALSE)="","",(VLOOKUP(I10,PARTICIPANTS!$C$3:$D$98,2,FALSE)))</f>
        <v/>
      </c>
    </row>
    <row r="11" spans="3:10" s="34" customFormat="1" ht="15.6">
      <c r="C11" s="32">
        <v>19</v>
      </c>
      <c r="D11" s="33" t="str">
        <f>IF(VLOOKUP(C11,PARTICIPANTS!$C$3:$D$98,2,FALSE)="","",(VLOOKUP(C11,PARTICIPANTS!$C$3:$D$98,2,FALSE)))</f>
        <v/>
      </c>
      <c r="E11" s="32">
        <f t="shared" si="1"/>
        <v>23</v>
      </c>
      <c r="F11" s="33" t="str">
        <f>IF(VLOOKUP(E11,PARTICIPANTS!$C$3:$D$98,2,FALSE)="","",(VLOOKUP(E11,PARTICIPANTS!$C$3:$D$98,2,FALSE)))</f>
        <v/>
      </c>
      <c r="G11" s="32">
        <f t="shared" si="1"/>
        <v>27</v>
      </c>
      <c r="H11" s="33" t="str">
        <f>IF(VLOOKUP(G11,PARTICIPANTS!$C$3:$D$98,2,FALSE)="","",(VLOOKUP(G11,PARTICIPANTS!$C$3:$D$98,2,FALSE)))</f>
        <v/>
      </c>
      <c r="I11" s="32">
        <f t="shared" si="1"/>
        <v>31</v>
      </c>
      <c r="J11" s="33" t="str">
        <f>IF(VLOOKUP(I11,PARTICIPANTS!$C$3:$D$98,2,FALSE)="","",(VLOOKUP(I11,PARTICIPANTS!$C$3:$D$98,2,FALSE)))</f>
        <v/>
      </c>
    </row>
    <row r="12" spans="3:10" s="34" customFormat="1" ht="15.6">
      <c r="C12" s="32">
        <v>20</v>
      </c>
      <c r="D12" s="33" t="str">
        <f>IF(VLOOKUP(C12,PARTICIPANTS!$C$3:$D$98,2,FALSE)="","",(VLOOKUP(C12,PARTICIPANTS!$C$3:$D$98,2,FALSE)))</f>
        <v/>
      </c>
      <c r="E12" s="32">
        <f t="shared" si="1"/>
        <v>24</v>
      </c>
      <c r="F12" s="33" t="str">
        <f>IF(VLOOKUP(E12,PARTICIPANTS!$C$3:$D$98,2,FALSE)="","",(VLOOKUP(E12,PARTICIPANTS!$C$3:$D$98,2,FALSE)))</f>
        <v/>
      </c>
      <c r="G12" s="32">
        <f t="shared" si="1"/>
        <v>28</v>
      </c>
      <c r="H12" s="33" t="str">
        <f>IF(VLOOKUP(G12,PARTICIPANTS!$C$3:$D$98,2,FALSE)="","",(VLOOKUP(G12,PARTICIPANTS!$C$3:$D$98,2,FALSE)))</f>
        <v/>
      </c>
      <c r="I12" s="32">
        <f t="shared" si="1"/>
        <v>32</v>
      </c>
      <c r="J12" s="33" t="str">
        <f>IF(VLOOKUP(I12,PARTICIPANTS!$C$3:$D$98,2,FALSE)="","",(VLOOKUP(I12,PARTICIPANTS!$C$3:$D$98,2,FALSE)))</f>
        <v/>
      </c>
    </row>
    <row r="13" spans="3:10" ht="24.6">
      <c r="C13" s="21"/>
      <c r="D13" s="1" t="s">
        <v>70</v>
      </c>
      <c r="E13" s="1"/>
      <c r="F13" s="1" t="s">
        <v>71</v>
      </c>
      <c r="G13" s="1"/>
      <c r="H13" s="1" t="s">
        <v>72</v>
      </c>
      <c r="I13" s="1"/>
      <c r="J13" s="1" t="s">
        <v>73</v>
      </c>
    </row>
    <row r="14" spans="3:10" s="34" customFormat="1" ht="15.6">
      <c r="C14" s="32">
        <v>33</v>
      </c>
      <c r="D14" s="33" t="str">
        <f>IF(VLOOKUP(C14,PARTICIPANTS!$C$3:$D$98,2,FALSE)="","",(VLOOKUP(C14,PARTICIPANTS!$C$3:$D$98,2,FALSE)))</f>
        <v/>
      </c>
      <c r="E14" s="32">
        <f>C14+4</f>
        <v>37</v>
      </c>
      <c r="F14" s="33" t="str">
        <f>IF(VLOOKUP(E14,PARTICIPANTS!$C$3:$D$98,2,FALSE)="","",(VLOOKUP(E14,PARTICIPANTS!$C$3:$D$98,2,FALSE)))</f>
        <v/>
      </c>
      <c r="G14" s="32">
        <f>E14+4</f>
        <v>41</v>
      </c>
      <c r="H14" s="33" t="str">
        <f>IF(VLOOKUP(G14,PARTICIPANTS!$C$3:$D$98,2,FALSE)="","",(VLOOKUP(G14,PARTICIPANTS!$C$3:$D$98,2,FALSE)))</f>
        <v/>
      </c>
      <c r="I14" s="32">
        <f>G14+4</f>
        <v>45</v>
      </c>
      <c r="J14" s="33" t="str">
        <f>IF(VLOOKUP(I14,PARTICIPANTS!$C$3:$D$98,2,FALSE)="","",(VLOOKUP(I14,PARTICIPANTS!$C$3:$D$98,2,FALSE)))</f>
        <v/>
      </c>
    </row>
    <row r="15" spans="3:10" s="34" customFormat="1" ht="15.6">
      <c r="C15" s="32">
        <v>34</v>
      </c>
      <c r="D15" s="33" t="str">
        <f>IF(VLOOKUP(C15,PARTICIPANTS!$C$3:$D$98,2,FALSE)="","",(VLOOKUP(C15,PARTICIPANTS!$C$3:$D$98,2,FALSE)))</f>
        <v/>
      </c>
      <c r="E15" s="32">
        <f t="shared" ref="E15:E17" si="2">C15+4</f>
        <v>38</v>
      </c>
      <c r="F15" s="33" t="str">
        <f>IF(VLOOKUP(E15,PARTICIPANTS!$C$3:$D$98,2,FALSE)="","",(VLOOKUP(E15,PARTICIPANTS!$C$3:$D$98,2,FALSE)))</f>
        <v/>
      </c>
      <c r="G15" s="32">
        <f t="shared" ref="G15:G17" si="3">E15+4</f>
        <v>42</v>
      </c>
      <c r="H15" s="33" t="str">
        <f>IF(VLOOKUP(G15,PARTICIPANTS!$C$3:$D$98,2,FALSE)="","",(VLOOKUP(G15,PARTICIPANTS!$C$3:$D$98,2,FALSE)))</f>
        <v/>
      </c>
      <c r="I15" s="32">
        <f t="shared" ref="I15:I17" si="4">G15+4</f>
        <v>46</v>
      </c>
      <c r="J15" s="33" t="str">
        <f>IF(VLOOKUP(I15,PARTICIPANTS!$C$3:$D$98,2,FALSE)="","",(VLOOKUP(I15,PARTICIPANTS!$C$3:$D$98,2,FALSE)))</f>
        <v/>
      </c>
    </row>
    <row r="16" spans="3:10" s="34" customFormat="1" ht="15.6">
      <c r="C16" s="32">
        <v>35</v>
      </c>
      <c r="D16" s="33" t="str">
        <f>IF(VLOOKUP(C16,PARTICIPANTS!$C$3:$D$98,2,FALSE)="","",(VLOOKUP(C16,PARTICIPANTS!$C$3:$D$98,2,FALSE)))</f>
        <v/>
      </c>
      <c r="E16" s="32">
        <f t="shared" si="2"/>
        <v>39</v>
      </c>
      <c r="F16" s="33" t="str">
        <f>IF(VLOOKUP(E16,PARTICIPANTS!$C$3:$D$98,2,FALSE)="","",(VLOOKUP(E16,PARTICIPANTS!$C$3:$D$98,2,FALSE)))</f>
        <v/>
      </c>
      <c r="G16" s="32">
        <f t="shared" si="3"/>
        <v>43</v>
      </c>
      <c r="H16" s="33" t="str">
        <f>IF(VLOOKUP(G16,PARTICIPANTS!$C$3:$D$98,2,FALSE)="","",(VLOOKUP(G16,PARTICIPANTS!$C$3:$D$98,2,FALSE)))</f>
        <v/>
      </c>
      <c r="I16" s="32">
        <f t="shared" si="4"/>
        <v>47</v>
      </c>
      <c r="J16" s="33" t="str">
        <f>IF(VLOOKUP(I16,PARTICIPANTS!$C$3:$D$98,2,FALSE)="","",(VLOOKUP(I16,PARTICIPANTS!$C$3:$D$98,2,FALSE)))</f>
        <v/>
      </c>
    </row>
    <row r="17" spans="3:10" s="34" customFormat="1" ht="15.6">
      <c r="C17" s="32">
        <v>36</v>
      </c>
      <c r="D17" s="33" t="str">
        <f>IF(VLOOKUP(C17,PARTICIPANTS!$C$3:$D$98,2,FALSE)="","",(VLOOKUP(C17,PARTICIPANTS!$C$3:$D$98,2,FALSE)))</f>
        <v/>
      </c>
      <c r="E17" s="32">
        <f t="shared" si="2"/>
        <v>40</v>
      </c>
      <c r="F17" s="33" t="str">
        <f>IF(VLOOKUP(E17,PARTICIPANTS!$C$3:$D$98,2,FALSE)="","",(VLOOKUP(E17,PARTICIPANTS!$C$3:$D$98,2,FALSE)))</f>
        <v/>
      </c>
      <c r="G17" s="32">
        <f t="shared" si="3"/>
        <v>44</v>
      </c>
      <c r="H17" s="33" t="str">
        <f>IF(VLOOKUP(G17,PARTICIPANTS!$C$3:$D$98,2,FALSE)="","",(VLOOKUP(G17,PARTICIPANTS!$C$3:$D$98,2,FALSE)))</f>
        <v/>
      </c>
      <c r="I17" s="32">
        <f t="shared" si="4"/>
        <v>48</v>
      </c>
      <c r="J17" s="33" t="str">
        <f>IF(VLOOKUP(I17,PARTICIPANTS!$C$3:$D$98,2,FALSE)="","",(VLOOKUP(I17,PARTICIPANTS!$C$3:$D$98,2,FALSE)))</f>
        <v/>
      </c>
    </row>
    <row r="18" spans="3:10" ht="24.6">
      <c r="C18" s="21"/>
      <c r="D18" s="1" t="s">
        <v>74</v>
      </c>
      <c r="E18" s="1"/>
      <c r="F18" s="1" t="s">
        <v>75</v>
      </c>
      <c r="G18" s="1"/>
      <c r="H18" s="1" t="s">
        <v>76</v>
      </c>
      <c r="I18" s="1"/>
      <c r="J18" s="1" t="s">
        <v>77</v>
      </c>
    </row>
    <row r="19" spans="3:10" s="34" customFormat="1" ht="15.6">
      <c r="C19" s="32">
        <v>49</v>
      </c>
      <c r="D19" s="33" t="str">
        <f>IF(VLOOKUP(C19,PARTICIPANTS!$C$3:$D$98,2,FALSE)="","",(VLOOKUP(C19,PARTICIPANTS!$C$3:$D$98,2,FALSE)))</f>
        <v/>
      </c>
      <c r="E19" s="32">
        <f>C19+4</f>
        <v>53</v>
      </c>
      <c r="F19" s="33" t="str">
        <f>IF(VLOOKUP(E19,PARTICIPANTS!$C$3:$D$98,2,FALSE)="","",(VLOOKUP(E19,PARTICIPANTS!$C$3:$D$98,2,FALSE)))</f>
        <v/>
      </c>
      <c r="G19" s="32">
        <f>E19+4</f>
        <v>57</v>
      </c>
      <c r="H19" s="33" t="str">
        <f>IF(VLOOKUP(G19,PARTICIPANTS!$C$3:$D$98,2,FALSE)="","",(VLOOKUP(G19,PARTICIPANTS!$C$3:$D$98,2,FALSE)))</f>
        <v/>
      </c>
      <c r="I19" s="32">
        <f>G19+4</f>
        <v>61</v>
      </c>
      <c r="J19" s="33" t="str">
        <f>IF(VLOOKUP(I19,PARTICIPANTS!$C$3:$D$98,2,FALSE)="","",(VLOOKUP(I19,PARTICIPANTS!$C$3:$D$98,2,FALSE)))</f>
        <v/>
      </c>
    </row>
    <row r="20" spans="3:10" s="34" customFormat="1" ht="15.6">
      <c r="C20" s="32">
        <v>50</v>
      </c>
      <c r="D20" s="33" t="str">
        <f>IF(VLOOKUP(C20,PARTICIPANTS!$C$3:$D$98,2,FALSE)="","",(VLOOKUP(C20,PARTICIPANTS!$C$3:$D$98,2,FALSE)))</f>
        <v/>
      </c>
      <c r="E20" s="32">
        <f t="shared" ref="E20:E22" si="5">C20+4</f>
        <v>54</v>
      </c>
      <c r="F20" s="33" t="str">
        <f>IF(VLOOKUP(E20,PARTICIPANTS!$C$3:$D$98,2,FALSE)="","",(VLOOKUP(E20,PARTICIPANTS!$C$3:$D$98,2,FALSE)))</f>
        <v/>
      </c>
      <c r="G20" s="32">
        <f t="shared" ref="G20:G22" si="6">E20+4</f>
        <v>58</v>
      </c>
      <c r="H20" s="33" t="str">
        <f>IF(VLOOKUP(G20,PARTICIPANTS!$C$3:$D$98,2,FALSE)="","",(VLOOKUP(G20,PARTICIPANTS!$C$3:$D$98,2,FALSE)))</f>
        <v/>
      </c>
      <c r="I20" s="32">
        <f t="shared" ref="I20:I22" si="7">G20+4</f>
        <v>62</v>
      </c>
      <c r="J20" s="33" t="str">
        <f>IF(VLOOKUP(I20,PARTICIPANTS!$C$3:$D$98,2,FALSE)="","",(VLOOKUP(I20,PARTICIPANTS!$C$3:$D$98,2,FALSE)))</f>
        <v/>
      </c>
    </row>
    <row r="21" spans="3:10" s="34" customFormat="1" ht="15.6">
      <c r="C21" s="32">
        <v>51</v>
      </c>
      <c r="D21" s="33" t="str">
        <f>IF(VLOOKUP(C21,PARTICIPANTS!$C$3:$D$98,2,FALSE)="","",(VLOOKUP(C21,PARTICIPANTS!$C$3:$D$98,2,FALSE)))</f>
        <v/>
      </c>
      <c r="E21" s="32">
        <f t="shared" si="5"/>
        <v>55</v>
      </c>
      <c r="F21" s="33" t="str">
        <f>IF(VLOOKUP(E21,PARTICIPANTS!$C$3:$D$98,2,FALSE)="","",(VLOOKUP(E21,PARTICIPANTS!$C$3:$D$98,2,FALSE)))</f>
        <v/>
      </c>
      <c r="G21" s="32">
        <f t="shared" si="6"/>
        <v>59</v>
      </c>
      <c r="H21" s="33" t="str">
        <f>IF(VLOOKUP(G21,PARTICIPANTS!$C$3:$D$98,2,FALSE)="","",(VLOOKUP(G21,PARTICIPANTS!$C$3:$D$98,2,FALSE)))</f>
        <v/>
      </c>
      <c r="I21" s="32">
        <f t="shared" si="7"/>
        <v>63</v>
      </c>
      <c r="J21" s="33" t="str">
        <f>IF(VLOOKUP(I21,PARTICIPANTS!$C$3:$D$98,2,FALSE)="","",(VLOOKUP(I21,PARTICIPANTS!$C$3:$D$98,2,FALSE)))</f>
        <v/>
      </c>
    </row>
    <row r="22" spans="3:10" s="34" customFormat="1" ht="15.6">
      <c r="C22" s="32">
        <v>52</v>
      </c>
      <c r="D22" s="33" t="str">
        <f>IF(VLOOKUP(C22,PARTICIPANTS!$C$3:$D$98,2,FALSE)="","",(VLOOKUP(C22,PARTICIPANTS!$C$3:$D$98,2,FALSE)))</f>
        <v/>
      </c>
      <c r="E22" s="32">
        <f t="shared" si="5"/>
        <v>56</v>
      </c>
      <c r="F22" s="33" t="str">
        <f>IF(VLOOKUP(E22,PARTICIPANTS!$C$3:$D$98,2,FALSE)="","",(VLOOKUP(E22,PARTICIPANTS!$C$3:$D$98,2,FALSE)))</f>
        <v/>
      </c>
      <c r="G22" s="32">
        <f t="shared" si="6"/>
        <v>60</v>
      </c>
      <c r="H22" s="33" t="str">
        <f>IF(VLOOKUP(G22,PARTICIPANTS!$C$3:$D$98,2,FALSE)="","",(VLOOKUP(G22,PARTICIPANTS!$C$3:$D$98,2,FALSE)))</f>
        <v/>
      </c>
      <c r="I22" s="32">
        <f t="shared" si="7"/>
        <v>64</v>
      </c>
      <c r="J22" s="33" t="str">
        <f>IF(VLOOKUP(I22,PARTICIPANTS!$C$3:$D$98,2,FALSE)="","",(VLOOKUP(I22,PARTICIPANTS!$C$3:$D$98,2,FALSE)))</f>
        <v/>
      </c>
    </row>
    <row r="23" spans="3:10" ht="24.6" hidden="1">
      <c r="C23" s="21"/>
      <c r="D23" s="1" t="s">
        <v>97</v>
      </c>
      <c r="E23" s="1"/>
      <c r="F23" s="1" t="s">
        <v>98</v>
      </c>
      <c r="G23" s="1"/>
      <c r="H23" s="1" t="s">
        <v>99</v>
      </c>
      <c r="I23" s="1"/>
      <c r="J23" s="1" t="s">
        <v>100</v>
      </c>
    </row>
    <row r="24" spans="3:10" s="34" customFormat="1" ht="15.6" hidden="1">
      <c r="C24" s="32">
        <v>65</v>
      </c>
      <c r="D24" s="33" t="str">
        <f>IF(VLOOKUP(C24,PARTICIPANTS!$C$3:$D$98,2,FALSE)="","",(VLOOKUP(C24,PARTICIPANTS!$C$3:$D$98,2,FALSE)))</f>
        <v/>
      </c>
      <c r="E24" s="32">
        <f>C24+4</f>
        <v>69</v>
      </c>
      <c r="F24" s="33" t="str">
        <f>IF(VLOOKUP(E24,PARTICIPANTS!$C$3:$D$98,2,FALSE)="","",(VLOOKUP(E24,PARTICIPANTS!$C$3:$D$98,2,FALSE)))</f>
        <v/>
      </c>
      <c r="G24" s="32">
        <f>E24+4</f>
        <v>73</v>
      </c>
      <c r="H24" s="33" t="str">
        <f>IF(VLOOKUP(G24,PARTICIPANTS!$C$3:$D$98,2,FALSE)="","",(VLOOKUP(G24,PARTICIPANTS!$C$3:$D$98,2,FALSE)))</f>
        <v/>
      </c>
      <c r="I24" s="32">
        <f>G24+4</f>
        <v>77</v>
      </c>
      <c r="J24" s="33" t="str">
        <f>IF(VLOOKUP(I24,PARTICIPANTS!$C$3:$D$98,2,FALSE)="","",(VLOOKUP(I24,PARTICIPANTS!$C$3:$D$98,2,FALSE)))</f>
        <v/>
      </c>
    </row>
    <row r="25" spans="3:10" s="34" customFormat="1" ht="15.6" hidden="1">
      <c r="C25" s="32">
        <v>66</v>
      </c>
      <c r="D25" s="33" t="str">
        <f>IF(VLOOKUP(C25,PARTICIPANTS!$C$3:$D$98,2,FALSE)="","",(VLOOKUP(C25,PARTICIPANTS!$C$3:$D$98,2,FALSE)))</f>
        <v/>
      </c>
      <c r="E25" s="32">
        <f t="shared" ref="E25:E26" si="8">C25+4</f>
        <v>70</v>
      </c>
      <c r="F25" s="33" t="str">
        <f>IF(VLOOKUP(E25,PARTICIPANTS!$C$3:$D$98,2,FALSE)="","",(VLOOKUP(E25,PARTICIPANTS!$C$3:$D$98,2,FALSE)))</f>
        <v/>
      </c>
      <c r="G25" s="32">
        <f t="shared" ref="G25:G27" si="9">E25+4</f>
        <v>74</v>
      </c>
      <c r="H25" s="33" t="str">
        <f>IF(VLOOKUP(G25,PARTICIPANTS!$C$3:$D$98,2,FALSE)="","",(VLOOKUP(G25,PARTICIPANTS!$C$3:$D$98,2,FALSE)))</f>
        <v/>
      </c>
      <c r="I25" s="32">
        <f t="shared" ref="I25:I27" si="10">G25+4</f>
        <v>78</v>
      </c>
      <c r="J25" s="33" t="str">
        <f>IF(VLOOKUP(I25,PARTICIPANTS!$C$3:$D$98,2,FALSE)="","",(VLOOKUP(I25,PARTICIPANTS!$C$3:$D$98,2,FALSE)))</f>
        <v/>
      </c>
    </row>
    <row r="26" spans="3:10" s="34" customFormat="1" ht="15.6" hidden="1">
      <c r="C26" s="32">
        <v>67</v>
      </c>
      <c r="D26" s="33" t="str">
        <f>IF(VLOOKUP(C26,PARTICIPANTS!$C$3:$D$98,2,FALSE)="","",(VLOOKUP(C26,PARTICIPANTS!$C$3:$D$98,2,FALSE)))</f>
        <v/>
      </c>
      <c r="E26" s="32">
        <f t="shared" si="8"/>
        <v>71</v>
      </c>
      <c r="F26" s="33" t="str">
        <f>IF(VLOOKUP(E26,PARTICIPANTS!$C$3:$D$98,2,FALSE)="","",(VLOOKUP(E26,PARTICIPANTS!$C$3:$D$98,2,FALSE)))</f>
        <v/>
      </c>
      <c r="G26" s="32">
        <f t="shared" si="9"/>
        <v>75</v>
      </c>
      <c r="H26" s="33" t="str">
        <f>IF(VLOOKUP(G26,PARTICIPANTS!$C$3:$D$98,2,FALSE)="","",(VLOOKUP(G26,PARTICIPANTS!$C$3:$D$98,2,FALSE)))</f>
        <v/>
      </c>
      <c r="I26" s="32">
        <f t="shared" si="10"/>
        <v>79</v>
      </c>
      <c r="J26" s="33" t="str">
        <f>IF(VLOOKUP(I26,PARTICIPANTS!$C$3:$D$98,2,FALSE)="","",(VLOOKUP(I26,PARTICIPANTS!$C$3:$D$98,2,FALSE)))</f>
        <v/>
      </c>
    </row>
    <row r="27" spans="3:10" s="34" customFormat="1" ht="15.6" hidden="1">
      <c r="C27" s="32">
        <v>68</v>
      </c>
      <c r="D27" s="33" t="str">
        <f>IF(VLOOKUP(C27,PARTICIPANTS!$C$3:$D$98,2,FALSE)="","",(VLOOKUP(C27,PARTICIPANTS!$C$3:$D$98,2,FALSE)))</f>
        <v/>
      </c>
      <c r="E27" s="32">
        <f>C27+4</f>
        <v>72</v>
      </c>
      <c r="F27" s="33" t="str">
        <f>IF(VLOOKUP(E27,PARTICIPANTS!$C$3:$D$98,2,FALSE)="","",(VLOOKUP(E27,PARTICIPANTS!$C$3:$D$98,2,FALSE)))</f>
        <v/>
      </c>
      <c r="G27" s="32">
        <f t="shared" si="9"/>
        <v>76</v>
      </c>
      <c r="H27" s="33" t="str">
        <f>IF(VLOOKUP(G27,PARTICIPANTS!$C$3:$D$98,2,FALSE)="","",(VLOOKUP(G27,PARTICIPANTS!$C$3:$D$98,2,FALSE)))</f>
        <v/>
      </c>
      <c r="I27" s="32">
        <f t="shared" si="10"/>
        <v>80</v>
      </c>
      <c r="J27" s="33" t="str">
        <f>IF(VLOOKUP(I27,PARTICIPANTS!$C$3:$D$98,2,FALSE)="","",(VLOOKUP(I27,PARTICIPANTS!$C$3:$D$98,2,FALSE)))</f>
        <v/>
      </c>
    </row>
    <row r="28" spans="3:10" s="34" customFormat="1" ht="24.6" hidden="1">
      <c r="C28" s="21"/>
      <c r="D28" s="1" t="s">
        <v>101</v>
      </c>
      <c r="E28" s="1"/>
      <c r="F28" s="1" t="s">
        <v>102</v>
      </c>
      <c r="G28" s="1"/>
      <c r="H28" s="1" t="s">
        <v>103</v>
      </c>
      <c r="I28" s="1"/>
      <c r="J28" s="1" t="s">
        <v>104</v>
      </c>
    </row>
    <row r="29" spans="3:10" s="34" customFormat="1" ht="15.6" hidden="1">
      <c r="C29" s="32">
        <v>81</v>
      </c>
      <c r="D29" s="33" t="str">
        <f>IF(VLOOKUP(C29,PARTICIPANTS!$C$3:$D$98,2,FALSE)="","",(VLOOKUP(C29,PARTICIPANTS!$C$3:$D$98,2,FALSE)))</f>
        <v/>
      </c>
      <c r="E29" s="32">
        <f>C29+4</f>
        <v>85</v>
      </c>
      <c r="F29" s="33" t="str">
        <f>IF(VLOOKUP(E29,PARTICIPANTS!$C$3:$D$98,2,FALSE)="","",(VLOOKUP(E29,PARTICIPANTS!$C$3:$D$98,2,FALSE)))</f>
        <v/>
      </c>
      <c r="G29" s="32">
        <f>E29+4</f>
        <v>89</v>
      </c>
      <c r="H29" s="33" t="str">
        <f>IF(VLOOKUP(G29,PARTICIPANTS!$C$3:$D$98,2,FALSE)="","",(VLOOKUP(G29,PARTICIPANTS!$C$3:$D$98,2,FALSE)))</f>
        <v/>
      </c>
      <c r="I29" s="32">
        <f>G29+4</f>
        <v>93</v>
      </c>
      <c r="J29" s="33" t="str">
        <f>IF(VLOOKUP(I29,PARTICIPANTS!$C$3:$D$98,2,FALSE)="","",(VLOOKUP(I29,PARTICIPANTS!$C$3:$D$98,2,FALSE)))</f>
        <v/>
      </c>
    </row>
    <row r="30" spans="3:10" s="34" customFormat="1" ht="15.6" hidden="1">
      <c r="C30" s="32">
        <v>82</v>
      </c>
      <c r="D30" s="33" t="str">
        <f>IF(VLOOKUP(C30,PARTICIPANTS!$C$3:$D$98,2,FALSE)="","",(VLOOKUP(C30,PARTICIPANTS!$C$3:$D$98,2,FALSE)))</f>
        <v/>
      </c>
      <c r="E30" s="32">
        <f t="shared" ref="E30:E31" si="11">C30+4</f>
        <v>86</v>
      </c>
      <c r="F30" s="33" t="str">
        <f>IF(VLOOKUP(E30,PARTICIPANTS!$C$3:$D$98,2,FALSE)="","",(VLOOKUP(E30,PARTICIPANTS!$C$3:$D$98,2,FALSE)))</f>
        <v/>
      </c>
      <c r="G30" s="32">
        <f t="shared" ref="G30:G32" si="12">E30+4</f>
        <v>90</v>
      </c>
      <c r="H30" s="33" t="str">
        <f>IF(VLOOKUP(G30,PARTICIPANTS!$C$3:$D$98,2,FALSE)="","",(VLOOKUP(G30,PARTICIPANTS!$C$3:$D$98,2,FALSE)))</f>
        <v/>
      </c>
      <c r="I30" s="32">
        <f t="shared" ref="I30:I32" si="13">G30+4</f>
        <v>94</v>
      </c>
      <c r="J30" s="33" t="str">
        <f>IF(VLOOKUP(I30,PARTICIPANTS!$C$3:$D$98,2,FALSE)="","",(VLOOKUP(I30,PARTICIPANTS!$C$3:$D$98,2,FALSE)))</f>
        <v/>
      </c>
    </row>
    <row r="31" spans="3:10" s="34" customFormat="1" ht="15.6" hidden="1">
      <c r="C31" s="32">
        <v>83</v>
      </c>
      <c r="D31" s="33" t="str">
        <f>IF(VLOOKUP(C31,PARTICIPANTS!$C$3:$D$98,2,FALSE)="","",(VLOOKUP(C31,PARTICIPANTS!$C$3:$D$98,2,FALSE)))</f>
        <v/>
      </c>
      <c r="E31" s="32">
        <f t="shared" si="11"/>
        <v>87</v>
      </c>
      <c r="F31" s="33" t="str">
        <f>IF(VLOOKUP(E31,PARTICIPANTS!$C$3:$D$98,2,FALSE)="","",(VLOOKUP(E31,PARTICIPANTS!$C$3:$D$98,2,FALSE)))</f>
        <v/>
      </c>
      <c r="G31" s="32">
        <f t="shared" si="12"/>
        <v>91</v>
      </c>
      <c r="H31" s="33" t="str">
        <f>IF(VLOOKUP(G31,PARTICIPANTS!$C$3:$D$98,2,FALSE)="","",(VLOOKUP(G31,PARTICIPANTS!$C$3:$D$98,2,FALSE)))</f>
        <v/>
      </c>
      <c r="I31" s="32">
        <f t="shared" si="13"/>
        <v>95</v>
      </c>
      <c r="J31" s="33" t="str">
        <f>IF(VLOOKUP(I31,PARTICIPANTS!$C$3:$D$98,2,FALSE)="","",(VLOOKUP(I31,PARTICIPANTS!$C$3:$D$98,2,FALSE)))</f>
        <v/>
      </c>
    </row>
    <row r="32" spans="3:10" s="34" customFormat="1" ht="15.6" hidden="1">
      <c r="C32" s="32">
        <v>84</v>
      </c>
      <c r="D32" s="33" t="str">
        <f>IF(VLOOKUP(C32,PARTICIPANTS!$C$3:$D$98,2,FALSE)="","",(VLOOKUP(C32,PARTICIPANTS!$C$3:$D$98,2,FALSE)))</f>
        <v/>
      </c>
      <c r="E32" s="32">
        <f>C32+4</f>
        <v>88</v>
      </c>
      <c r="F32" s="33" t="str">
        <f>IF(VLOOKUP(E32,PARTICIPANTS!$C$3:$D$98,2,FALSE)="","",(VLOOKUP(E32,PARTICIPANTS!$C$3:$D$98,2,FALSE)))</f>
        <v/>
      </c>
      <c r="G32" s="32">
        <f t="shared" si="12"/>
        <v>92</v>
      </c>
      <c r="H32" s="33" t="str">
        <f>IF(VLOOKUP(G32,PARTICIPANTS!$C$3:$D$98,2,FALSE)="","",(VLOOKUP(G32,PARTICIPANTS!$C$3:$D$98,2,FALSE)))</f>
        <v/>
      </c>
      <c r="I32" s="32">
        <f t="shared" si="13"/>
        <v>96</v>
      </c>
      <c r="J32" s="33" t="str">
        <f>IF(VLOOKUP(I32,PARTICIPANTS!$C$3:$D$98,2,FALSE)="","",(VLOOKUP(I32,PARTICIPANTS!$C$3:$D$98,2,FALSE)))</f>
        <v/>
      </c>
    </row>
    <row r="33" spans="3:10" s="34" customFormat="1" ht="15.6">
      <c r="C33" s="172"/>
      <c r="D33" s="173"/>
      <c r="E33" s="172"/>
      <c r="F33" s="173"/>
      <c r="G33" s="172"/>
      <c r="H33" s="173"/>
      <c r="I33" s="172"/>
      <c r="J33" s="173"/>
    </row>
  </sheetData>
  <pageMargins left="0.2" right="0.2" top="0.75" bottom="0.75" header="0.3" footer="0.3"/>
  <pageSetup paperSize="9" orientation="landscape" r:id="rId1"/>
  <ignoredErrors>
    <ignoredError sqref="E5:F5 E10 G10 I10 E15 G15 F20:G20 E20 E6:F6 G6:H6 I6 E16 E7:F7 H7:I7 E17 E4:F4 G4:G5 I4:I5 G9 G11:G12 I9 I11:I12 E9 E11:E12 E14 G14 E19:F19 E21:E22 G19 G21:G22 G7 G16 G17 F21:F22 H4:H5 H9:H12 F9:F17 I20 I21:I22 I19 I14 I17 I16 I15 H14 H18:J18 H15 J15 H16 J16 H17 J17 J14 H20 H19 J19 H23:J27 H21:H22 J21:J22 J20 E24:E27 F24:F27 E29:J32 G24:G27" formula="1"/>
  </ignoredError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B1:AU21"/>
  <sheetViews>
    <sheetView zoomScaleNormal="100" workbookViewId="0">
      <selection activeCell="Y13" sqref="Y13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hidden="1" customWidth="1"/>
    <col min="28" max="41" width="4.109375" style="11" hidden="1" customWidth="1"/>
    <col min="42" max="42" width="4.109375" style="9" hidden="1" customWidth="1"/>
    <col min="43" max="16384" width="9.109375" style="9"/>
  </cols>
  <sheetData>
    <row r="1" spans="2:47" s="6" customFormat="1" ht="21.6" thickBot="1">
      <c r="B1" s="430" t="s">
        <v>0</v>
      </c>
      <c r="C1" s="430"/>
      <c r="D1" s="430"/>
      <c r="E1" s="4" t="s">
        <v>438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09" t="s">
        <v>1</v>
      </c>
      <c r="R1" s="409"/>
      <c r="S1" s="409"/>
      <c r="T1" s="409"/>
      <c r="U1" s="409"/>
      <c r="V1" s="5"/>
      <c r="W1" s="5"/>
      <c r="X1" s="5"/>
      <c r="Y1" s="5"/>
      <c r="Z1" s="5"/>
      <c r="AI1" s="6" t="s">
        <v>124</v>
      </c>
      <c r="AN1" s="6" t="s">
        <v>124</v>
      </c>
    </row>
    <row r="2" spans="2:47" s="6" customFormat="1" ht="24" customHeight="1" thickBot="1">
      <c r="B2" s="99" t="s">
        <v>2</v>
      </c>
      <c r="C2" s="438" t="s">
        <v>3</v>
      </c>
      <c r="D2" s="438"/>
      <c r="E2" s="439"/>
      <c r="F2" s="416">
        <v>1</v>
      </c>
      <c r="G2" s="414"/>
      <c r="H2" s="415">
        <v>2</v>
      </c>
      <c r="I2" s="414"/>
      <c r="J2" s="415">
        <v>3</v>
      </c>
      <c r="K2" s="414"/>
      <c r="L2" s="415">
        <v>4</v>
      </c>
      <c r="M2" s="416"/>
      <c r="N2" s="417" t="s">
        <v>4</v>
      </c>
      <c r="O2" s="418"/>
      <c r="P2" s="419" t="s">
        <v>84</v>
      </c>
      <c r="Q2" s="420"/>
      <c r="R2" s="421" t="s">
        <v>5</v>
      </c>
      <c r="S2" s="421"/>
      <c r="T2" s="100" t="s">
        <v>6</v>
      </c>
      <c r="W2" s="7">
        <v>1</v>
      </c>
      <c r="X2" s="403" t="str">
        <f>IF(ISERROR(INDEX($C$3:$C$6,MATCH(W2,$T$3:$T$6,0))),"",(INDEX($C$3:$C$6,MATCH(W2,$T$3:$T$6,0))))</f>
        <v/>
      </c>
      <c r="Y2" s="404"/>
      <c r="Z2" s="405"/>
      <c r="AB2" s="406" t="s">
        <v>85</v>
      </c>
      <c r="AC2" s="406"/>
      <c r="AD2" s="406"/>
      <c r="AE2" s="406"/>
      <c r="AG2" s="6" t="s">
        <v>86</v>
      </c>
      <c r="AK2" s="407" t="s">
        <v>87</v>
      </c>
      <c r="AL2" s="407"/>
      <c r="AP2" s="6" t="s">
        <v>88</v>
      </c>
    </row>
    <row r="3" spans="2:47" ht="24" customHeight="1">
      <c r="B3" s="101">
        <v>1</v>
      </c>
      <c r="C3" s="440" t="str">
        <f>IF(GROUPS!J19="","",GROUPS!J19)</f>
        <v/>
      </c>
      <c r="D3" s="441"/>
      <c r="E3" s="442"/>
      <c r="F3" s="197"/>
      <c r="G3" s="103"/>
      <c r="H3" s="104" t="str">
        <f>T13</f>
        <v/>
      </c>
      <c r="I3" s="105" t="str">
        <f>U13</f>
        <v/>
      </c>
      <c r="J3" s="104" t="str">
        <f>T9</f>
        <v/>
      </c>
      <c r="K3" s="106" t="str">
        <f>U9</f>
        <v/>
      </c>
      <c r="L3" s="104" t="str">
        <f>T17</f>
        <v/>
      </c>
      <c r="M3" s="107" t="str">
        <f>U17</f>
        <v/>
      </c>
      <c r="N3" s="108" t="str">
        <f>IF(AND(T9="",T13="",T17=""),"",SUM(H3,J3,L3))</f>
        <v/>
      </c>
      <c r="O3" s="109" t="str">
        <f>IF(AND(T9="",T13="",T17=""),"",SUM(I3,K3,M3))</f>
        <v/>
      </c>
      <c r="P3" s="110" t="str">
        <f>IF(AND(T9="",T13="",T17=""),"",AG3)</f>
        <v/>
      </c>
      <c r="Q3" s="111" t="str">
        <f>IF(AND(T9="",T13="",T17=""),"",AP3)</f>
        <v/>
      </c>
      <c r="R3" s="399" t="str">
        <f>IF(ISERROR(IF(AND(T9="",T13="",T17=""),"",SUM(AB3:AD3)+(N3-O3)/1000)+(AK3/10000)),"",IF(AND(T9="",T13="",T17=""),"",SUM(AB3:AD3)+(N3-O3)/1000)+(AK3/10000)+(AG3/100000))</f>
        <v/>
      </c>
      <c r="S3" s="399"/>
      <c r="T3" s="112" t="str">
        <f>IF(ISERROR(IF(C3="","",RANK(R3,$R$3:$S$6,0))),"",IF(C3="","",RANK(R3,$R$3:$S$6,0)))</f>
        <v/>
      </c>
      <c r="U3" s="9"/>
      <c r="V3" s="9"/>
      <c r="W3" s="7">
        <v>2</v>
      </c>
      <c r="X3" s="403" t="str">
        <f t="shared" ref="X3:X5" si="0">IF(ISERROR(INDEX($C$3:$C$6,MATCH(W3,$T$3:$T$6,0))),"",(INDEX($C$3:$C$6,MATCH(W3,$T$3:$T$6,0))))</f>
        <v/>
      </c>
      <c r="Y3" s="404"/>
      <c r="Z3" s="405"/>
      <c r="AB3" s="10" t="str">
        <f>IF(H3="","",IF(H3&gt;I3,2,1))</f>
        <v/>
      </c>
      <c r="AC3" s="10" t="str">
        <f>IF(J3="","",IF(J3&gt;K3,2,1))</f>
        <v/>
      </c>
      <c r="AD3" s="10" t="str">
        <f>IF(L3="","",IF(L3&gt;M3,2,1))</f>
        <v/>
      </c>
      <c r="AE3" s="182"/>
      <c r="AG3" s="11">
        <f>SUM(AH3:AJ3)</f>
        <v>0</v>
      </c>
      <c r="AH3" s="10">
        <f>F9+H9+J9+L9+N9+P9+R9</f>
        <v>0</v>
      </c>
      <c r="AI3" s="10">
        <f>F13+H13+J13+L13+N13+P13+R13</f>
        <v>0</v>
      </c>
      <c r="AJ3" s="10">
        <f>F17+H17+J17+L17+N17+P17+R17</f>
        <v>0</v>
      </c>
      <c r="AK3" s="394">
        <f>SUM(AH3:AJ3)-SUM(AM3:AO3)</f>
        <v>0</v>
      </c>
      <c r="AL3" s="395"/>
      <c r="AM3" s="10">
        <f>AH5</f>
        <v>0</v>
      </c>
      <c r="AN3" s="10">
        <f>AI4</f>
        <v>0</v>
      </c>
      <c r="AO3" s="10">
        <f>AJ6</f>
        <v>0</v>
      </c>
      <c r="AP3" s="9">
        <f>SUM(AM3:AO3)</f>
        <v>0</v>
      </c>
    </row>
    <row r="4" spans="2:47" ht="24" customHeight="1">
      <c r="B4" s="101">
        <v>2</v>
      </c>
      <c r="C4" s="436" t="str">
        <f>IF(GROUPS!J20="","",GROUPS!J20)</f>
        <v/>
      </c>
      <c r="D4" s="428"/>
      <c r="E4" s="429"/>
      <c r="F4" s="198" t="str">
        <f>U13</f>
        <v/>
      </c>
      <c r="G4" s="106" t="str">
        <f>T13</f>
        <v/>
      </c>
      <c r="H4" s="114"/>
      <c r="I4" s="103"/>
      <c r="J4" s="104" t="str">
        <f>U18</f>
        <v/>
      </c>
      <c r="K4" s="106" t="str">
        <f>T18</f>
        <v/>
      </c>
      <c r="L4" s="104" t="str">
        <f>T10</f>
        <v/>
      </c>
      <c r="M4" s="115" t="str">
        <f>U10</f>
        <v/>
      </c>
      <c r="N4" s="108" t="str">
        <f>IF(AND(T10="",U13="",U18=""),"",SUM(F4,J4,L4))</f>
        <v/>
      </c>
      <c r="O4" s="109" t="str">
        <f>IF(AND(T10="",U13="",U18=""),"",SUM(G4,K4,M4))</f>
        <v/>
      </c>
      <c r="P4" s="110" t="str">
        <f>IF(AND(T10="",U13="",U18=""),"",AG4)</f>
        <v/>
      </c>
      <c r="Q4" s="111" t="str">
        <f>IF(AND(T10="",U13="",U18=""),"",AP4)</f>
        <v/>
      </c>
      <c r="R4" s="399" t="str">
        <f>IF(ISERROR(IF(AND(T10="",U13="",U18=""),"",SUM(AB4:AD4)+(N4-O4)/1000)+(AK4/10000)+(AG4/100000)),"",IF(AND(T10="",U13="",U18=""),"",SUM(AB4:AD4)+(N4-O4)/1000)+(AK4/10000)+(AG4/100000))</f>
        <v/>
      </c>
      <c r="S4" s="399"/>
      <c r="T4" s="112" t="str">
        <f>IF(ISERROR(IF(C4="","",RANK(R4,$R$3:$S$6,0))),"",IF(C4="","",RANK(R4,$R$3:$S$6,0)))</f>
        <v/>
      </c>
      <c r="U4" s="9"/>
      <c r="V4" s="9"/>
      <c r="W4" s="7">
        <v>3</v>
      </c>
      <c r="X4" s="400" t="str">
        <f t="shared" si="0"/>
        <v/>
      </c>
      <c r="Y4" s="401"/>
      <c r="Z4" s="402"/>
      <c r="AB4" s="10" t="str">
        <f>IF(F4="","",IF(F4&gt;G4,2,1))</f>
        <v/>
      </c>
      <c r="AC4" s="10" t="str">
        <f>IF(J4="","",IF(J4&gt;K4,2,1))</f>
        <v/>
      </c>
      <c r="AD4" s="10" t="str">
        <f>IF(L4="","",IF(L4&gt;M4,2,1))</f>
        <v/>
      </c>
      <c r="AE4" s="182"/>
      <c r="AG4" s="11">
        <f t="shared" ref="AG4:AG6" si="1">SUM(AH4:AJ4)</f>
        <v>0</v>
      </c>
      <c r="AH4" s="10">
        <f>F10+H10+J10+L10+N10+P10+R10</f>
        <v>0</v>
      </c>
      <c r="AI4" s="10">
        <f>G13+I13+K13+M13+O13+Q13+S13</f>
        <v>0</v>
      </c>
      <c r="AJ4" s="10">
        <f>G18+I18+K18+M18+O18+Q18+S18</f>
        <v>0</v>
      </c>
      <c r="AK4" s="394">
        <f t="shared" ref="AK4:AK6" si="2">SUM(AH4:AJ4)-SUM(AM4:AO4)</f>
        <v>0</v>
      </c>
      <c r="AL4" s="395"/>
      <c r="AM4" s="10">
        <f>AH6</f>
        <v>0</v>
      </c>
      <c r="AN4" s="10">
        <f>AI3</f>
        <v>0</v>
      </c>
      <c r="AO4" s="10">
        <f>AJ5</f>
        <v>0</v>
      </c>
      <c r="AP4" s="9">
        <f t="shared" ref="AP4:AP6" si="3">SUM(AM4:AO4)</f>
        <v>0</v>
      </c>
    </row>
    <row r="5" spans="2:47" ht="24" customHeight="1">
      <c r="B5" s="101">
        <v>3</v>
      </c>
      <c r="C5" s="436" t="str">
        <f>IF(GROUPS!J21="","",GROUPS!J21)</f>
        <v/>
      </c>
      <c r="D5" s="428"/>
      <c r="E5" s="429"/>
      <c r="F5" s="198" t="str">
        <f>U9</f>
        <v/>
      </c>
      <c r="G5" s="106" t="str">
        <f>T9</f>
        <v/>
      </c>
      <c r="H5" s="104" t="str">
        <f>T18</f>
        <v/>
      </c>
      <c r="I5" s="106" t="str">
        <f>U18</f>
        <v/>
      </c>
      <c r="J5" s="114"/>
      <c r="K5" s="103"/>
      <c r="L5" s="104" t="str">
        <f>T14</f>
        <v/>
      </c>
      <c r="M5" s="115" t="str">
        <f>U14</f>
        <v/>
      </c>
      <c r="N5" s="108" t="str">
        <f>IF(AND(U9="",T14="",T18=""),"",SUM(F5,H5,L5))</f>
        <v/>
      </c>
      <c r="O5" s="109" t="str">
        <f>IF(AND(U9="",T14="",T18=""),"",SUM(G5,I5,M5))</f>
        <v/>
      </c>
      <c r="P5" s="110" t="str">
        <f>IF(AND(U9="",T14="",T18=""),"",AG5)</f>
        <v/>
      </c>
      <c r="Q5" s="111" t="str">
        <f>IF(AND(U9="",T14="",T18=""),"",AP5)</f>
        <v/>
      </c>
      <c r="R5" s="399" t="str">
        <f>IF(ISERROR(IF(AND(U9="",T14="",T18=""),"",SUM(AB5:AD5)+(N5-O5)/1000)+(AK5/10000)+(AG5/100000)),"",IF(AND(U9="",T14="",T18=""),"",SUM(AB5:AD5)+(N5-O5)/1000)+(AK5/10000)+(AG5/100000))</f>
        <v/>
      </c>
      <c r="S5" s="399"/>
      <c r="T5" s="112" t="str">
        <f>IF(ISERROR(IF(C5="","",RANK(R5,$R$3:$S$6,0))),"",IF(C5="","",RANK(R5,$R$3:$S$6,0)))</f>
        <v/>
      </c>
      <c r="U5" s="9"/>
      <c r="V5" s="9"/>
      <c r="W5" s="7">
        <v>4</v>
      </c>
      <c r="X5" s="400" t="str">
        <f t="shared" si="0"/>
        <v/>
      </c>
      <c r="Y5" s="401"/>
      <c r="Z5" s="402"/>
      <c r="AB5" s="10" t="str">
        <f t="shared" ref="AB5:AB6" si="4">IF(F5="","",IF(F5&gt;G5,2,1))</f>
        <v/>
      </c>
      <c r="AC5" s="10" t="str">
        <f>IF(H5="","",IF(H5&gt;I5,2,1))</f>
        <v/>
      </c>
      <c r="AD5" s="10" t="str">
        <f>IF(L5="","",IF(L5&gt;M5,2,1))</f>
        <v/>
      </c>
      <c r="AE5" s="182"/>
      <c r="AG5" s="11">
        <f t="shared" si="1"/>
        <v>0</v>
      </c>
      <c r="AH5" s="10">
        <f>G9+I9+K9+M9+O9+Q9+S9</f>
        <v>0</v>
      </c>
      <c r="AI5" s="10">
        <f>F14+H14+J14+L14+N14+P14+R14</f>
        <v>0</v>
      </c>
      <c r="AJ5" s="10">
        <f>F18+H18+J18+L18+N18+P18+R18</f>
        <v>0</v>
      </c>
      <c r="AK5" s="394">
        <f t="shared" si="2"/>
        <v>0</v>
      </c>
      <c r="AL5" s="395"/>
      <c r="AM5" s="10">
        <f>AH3</f>
        <v>0</v>
      </c>
      <c r="AN5" s="10">
        <f>AI6</f>
        <v>0</v>
      </c>
      <c r="AO5" s="10">
        <f>AJ4</f>
        <v>0</v>
      </c>
      <c r="AP5" s="9">
        <f t="shared" si="3"/>
        <v>0</v>
      </c>
    </row>
    <row r="6" spans="2:47" ht="24" customHeight="1" thickBot="1">
      <c r="B6" s="116">
        <v>4</v>
      </c>
      <c r="C6" s="435" t="str">
        <f>IF(GROUPS!J22="","",GROUPS!J22)</f>
        <v/>
      </c>
      <c r="D6" s="433"/>
      <c r="E6" s="434"/>
      <c r="F6" s="199" t="str">
        <f>U17</f>
        <v/>
      </c>
      <c r="G6" s="118" t="str">
        <f>T17</f>
        <v/>
      </c>
      <c r="H6" s="119" t="str">
        <f>U10</f>
        <v/>
      </c>
      <c r="I6" s="118" t="str">
        <f>T10</f>
        <v/>
      </c>
      <c r="J6" s="119" t="str">
        <f>U14</f>
        <v/>
      </c>
      <c r="K6" s="118" t="str">
        <f>T14</f>
        <v/>
      </c>
      <c r="L6" s="120"/>
      <c r="M6" s="121"/>
      <c r="N6" s="122" t="str">
        <f>IF(AND(U10="",U14="",U17=""),"",SUM(F6,H6,J6))</f>
        <v/>
      </c>
      <c r="O6" s="123" t="str">
        <f>IF(AND(U10="",U14="",U17=""),"",SUM(G6,I6,K6))</f>
        <v/>
      </c>
      <c r="P6" s="124" t="str">
        <f>IF(AND(U10="",U14="",U17=""),"",AG6)</f>
        <v/>
      </c>
      <c r="Q6" s="125" t="str">
        <f>IF(AND(U10="",U14="",U17=""),"",AP6)</f>
        <v/>
      </c>
      <c r="R6" s="393" t="str">
        <f>IF(ISERROR(IF(AND(U10="",U14="",U17=""),"",SUM(AB6:AD6)+(N6-O6)/1000)+(AK6/10000)+(AG6/100000)),"",IF(AND(U10="",U14="",U17=""),"",SUM(AB6:AD6)+(N6-O6)/1000)+(AK6/10000)+(AG6/100000))</f>
        <v/>
      </c>
      <c r="S6" s="393"/>
      <c r="T6" s="126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182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394">
        <f t="shared" si="2"/>
        <v>0</v>
      </c>
      <c r="AL6" s="395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27">
        <f>SUM(P3:P6)</f>
        <v>0</v>
      </c>
      <c r="Q7" s="127">
        <f>SUM(Q3:Q6)</f>
        <v>0</v>
      </c>
    </row>
    <row r="8" spans="2:47" ht="18.600000000000001" thickBot="1">
      <c r="B8" s="380" t="s">
        <v>7</v>
      </c>
      <c r="C8" s="385"/>
      <c r="D8" s="385"/>
      <c r="E8" s="381"/>
      <c r="F8" s="386" t="s">
        <v>8</v>
      </c>
      <c r="G8" s="387"/>
      <c r="H8" s="383" t="s">
        <v>9</v>
      </c>
      <c r="I8" s="387"/>
      <c r="J8" s="383" t="s">
        <v>10</v>
      </c>
      <c r="K8" s="387"/>
      <c r="L8" s="383" t="s">
        <v>11</v>
      </c>
      <c r="M8" s="387"/>
      <c r="N8" s="383" t="s">
        <v>12</v>
      </c>
      <c r="O8" s="387"/>
      <c r="P8" s="383" t="s">
        <v>13</v>
      </c>
      <c r="Q8" s="387"/>
      <c r="R8" s="383" t="s">
        <v>14</v>
      </c>
      <c r="S8" s="384"/>
      <c r="T8" s="380" t="s">
        <v>15</v>
      </c>
      <c r="U8" s="381"/>
      <c r="AB8" s="388">
        <v>1</v>
      </c>
      <c r="AC8" s="389"/>
      <c r="AD8" s="388">
        <v>2</v>
      </c>
      <c r="AE8" s="389"/>
      <c r="AF8" s="388">
        <v>3</v>
      </c>
      <c r="AG8" s="389"/>
      <c r="AH8" s="388">
        <v>4</v>
      </c>
      <c r="AI8" s="389"/>
      <c r="AJ8" s="388">
        <v>5</v>
      </c>
      <c r="AK8" s="389"/>
      <c r="AL8" s="388">
        <v>6</v>
      </c>
      <c r="AM8" s="389"/>
      <c r="AN8" s="388">
        <v>7</v>
      </c>
      <c r="AO8" s="389"/>
    </row>
    <row r="9" spans="2:47">
      <c r="B9" s="128">
        <v>1</v>
      </c>
      <c r="C9" s="129" t="str">
        <f>IF(C3="","",VLOOKUP(B9,$B$3:$E$6,2,FALSE))</f>
        <v/>
      </c>
      <c r="D9" s="130">
        <v>3</v>
      </c>
      <c r="E9" s="131" t="str">
        <f>IF(C6="","",VLOOKUP(D9,$B$3:$E$6,2,FALSE))</f>
        <v/>
      </c>
      <c r="F9" s="132"/>
      <c r="G9" s="133"/>
      <c r="H9" s="134"/>
      <c r="I9" s="133"/>
      <c r="J9" s="132"/>
      <c r="K9" s="135"/>
      <c r="L9" s="134"/>
      <c r="M9" s="133"/>
      <c r="N9" s="132"/>
      <c r="O9" s="135"/>
      <c r="P9" s="134"/>
      <c r="Q9" s="133"/>
      <c r="R9" s="132"/>
      <c r="S9" s="135"/>
      <c r="T9" s="136" t="str">
        <f>IF(F9="","",SUM(SUMPRODUCT(--(F9&gt;G9)),SUMPRODUCT(--(H9&gt;I9)),SUMPRODUCT(--(J9&gt;K9)),SUMPRODUCT(--(L9&gt;M9)),SUMPRODUCT(--(N9&gt;O9)),SUMPRODUCT(--(P9&gt;Q9)),SUMPRODUCT(--(R9&gt;S9))))</f>
        <v/>
      </c>
      <c r="U9" s="137" t="str">
        <f>IF(F9="","",SUM(SUMPRODUCT(--(F9&lt;G9)),SUMPRODUCT(--(H9&lt;I9)),SUMPRODUCT(--(J9&lt;K9)),SUMPRODUCT(--(L9&lt;M9)),SUMPRODUCT(--(N9&lt;O9)),SUMPRODUCT(--(P9&lt;Q9)),SUMPRODUCT(--(R9&lt;S9))))</f>
        <v/>
      </c>
      <c r="AB9" s="10" t="str">
        <f>IF(F9="","",IF(F9&gt;G9,1,0))</f>
        <v/>
      </c>
      <c r="AC9" s="10" t="str">
        <f>IF(G9="","",IF(G9&gt;F9,1,0))</f>
        <v/>
      </c>
      <c r="AD9" s="10" t="str">
        <f>IF(H9="","",IF(H9&gt;I9,1,0))</f>
        <v/>
      </c>
      <c r="AE9" s="10" t="str">
        <f>IF(I9="","",IF(I9&gt;H9,1,0))</f>
        <v/>
      </c>
      <c r="AF9" s="10" t="str">
        <f>IF(J9="","",IF(J9&gt;K9,1,0))</f>
        <v/>
      </c>
      <c r="AG9" s="10" t="str">
        <f>IF(K9="","",IF(K9&gt;J9,1,0))</f>
        <v/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38">
        <v>2</v>
      </c>
      <c r="C10" s="139" t="str">
        <f>IF(C4="","",VLOOKUP(B10,$B$3:$E$6,2,FALSE))</f>
        <v/>
      </c>
      <c r="D10" s="140">
        <v>4</v>
      </c>
      <c r="E10" s="141" t="str">
        <f>IF(C5="","",VLOOKUP(D10,$B$3:$E$6,2,FALSE))</f>
        <v/>
      </c>
      <c r="F10" s="142"/>
      <c r="G10" s="143"/>
      <c r="H10" s="144"/>
      <c r="I10" s="143"/>
      <c r="J10" s="142"/>
      <c r="K10" s="145"/>
      <c r="L10" s="144"/>
      <c r="M10" s="143"/>
      <c r="N10" s="142"/>
      <c r="O10" s="145"/>
      <c r="P10" s="144"/>
      <c r="Q10" s="143"/>
      <c r="R10" s="142"/>
      <c r="S10" s="145"/>
      <c r="T10" s="146" t="str">
        <f>IF(F10="","",SUM(SUMPRODUCT(--(F10&gt;G10)),SUMPRODUCT(--(H10&gt;I10)),SUMPRODUCT(--(J10&gt;K10)),SUMPRODUCT(--(L10&gt;M10)),SUMPRODUCT(--(N10&gt;O10)),SUMPRODUCT(--(P10&gt;Q10)),SUMPRODUCT(--(R10&gt;S10))))</f>
        <v/>
      </c>
      <c r="U10" s="147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380" t="s">
        <v>16</v>
      </c>
      <c r="C12" s="385"/>
      <c r="D12" s="385"/>
      <c r="E12" s="381"/>
      <c r="F12" s="386" t="s">
        <v>8</v>
      </c>
      <c r="G12" s="387"/>
      <c r="H12" s="383" t="s">
        <v>9</v>
      </c>
      <c r="I12" s="387"/>
      <c r="J12" s="383" t="s">
        <v>10</v>
      </c>
      <c r="K12" s="387"/>
      <c r="L12" s="383" t="s">
        <v>11</v>
      </c>
      <c r="M12" s="387"/>
      <c r="N12" s="383" t="s">
        <v>12</v>
      </c>
      <c r="O12" s="387"/>
      <c r="P12" s="383" t="s">
        <v>13</v>
      </c>
      <c r="Q12" s="387"/>
      <c r="R12" s="383" t="s">
        <v>14</v>
      </c>
      <c r="S12" s="384"/>
      <c r="T12" s="380" t="s">
        <v>15</v>
      </c>
      <c r="U12" s="381"/>
      <c r="AU12" s="150"/>
    </row>
    <row r="13" spans="2:47">
      <c r="B13" s="128">
        <v>1</v>
      </c>
      <c r="C13" s="148" t="str">
        <f>IF(C6="","",VLOOKUP(B13,$B$3:$E$6,2,FALSE))</f>
        <v/>
      </c>
      <c r="D13" s="130">
        <v>2</v>
      </c>
      <c r="E13" s="131" t="str">
        <f>IF(C5="","",VLOOKUP(D13,$B$3:$E$6,2,FALSE))</f>
        <v/>
      </c>
      <c r="F13" s="132"/>
      <c r="G13" s="133"/>
      <c r="H13" s="134"/>
      <c r="I13" s="133"/>
      <c r="J13" s="132"/>
      <c r="K13" s="135"/>
      <c r="L13" s="134"/>
      <c r="M13" s="133"/>
      <c r="N13" s="132"/>
      <c r="O13" s="135"/>
      <c r="P13" s="134"/>
      <c r="Q13" s="133"/>
      <c r="R13" s="132"/>
      <c r="S13" s="135"/>
      <c r="T13" s="136" t="str">
        <f>IF(F13="","",SUM(SUMPRODUCT(--(F13&gt;G13)),SUMPRODUCT(--(H13&gt;I13)),SUMPRODUCT(--(J13&gt;K13)),SUMPRODUCT(--(L13&gt;M13)),SUMPRODUCT(--(N13&gt;O13)),SUMPRODUCT(--(P13&gt;Q13)),SUMPRODUCT(--(R13&gt;S13))))</f>
        <v/>
      </c>
      <c r="U13" s="137" t="str">
        <f>IF(F13="","",SUM(SUMPRODUCT(--(F13&lt;G13)),SUMPRODUCT(--(H13&lt;I13)),SUMPRODUCT(--(J13&lt;K13)),SUMPRODUCT(--(L13&lt;M13)),SUMPRODUCT(--(N13&lt;O13)),SUMPRODUCT(--(P13&lt;Q13)),SUMPRODUCT(--(R13&lt;S13))))</f>
        <v/>
      </c>
      <c r="AB13" s="10" t="str">
        <f>IF(F13="","",IF(F13&gt;G13,1,0))</f>
        <v/>
      </c>
      <c r="AC13" s="10" t="str">
        <f>IF(G13="","",IF(G13&gt;F13,1,0))</f>
        <v/>
      </c>
      <c r="AD13" s="10" t="str">
        <f>IF(H13="","",IF(H13&gt;I13,1,0))</f>
        <v/>
      </c>
      <c r="AE13" s="10" t="str">
        <f>IF(I13="","",IF(I13&gt;H13,1,0))</f>
        <v/>
      </c>
      <c r="AF13" s="10" t="str">
        <f>IF(J13="","",IF(J13&gt;K13,1,0))</f>
        <v/>
      </c>
      <c r="AG13" s="10" t="str">
        <f>IF(K13="","",IF(K13&gt;J13,1,0))</f>
        <v/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38">
        <v>3</v>
      </c>
      <c r="C14" s="149" t="str">
        <f>IF(C3="","",VLOOKUP(B14,$B$3:$E$6,2,FALSE))</f>
        <v/>
      </c>
      <c r="D14" s="140">
        <v>4</v>
      </c>
      <c r="E14" s="141" t="str">
        <f>IF(C4="","",VLOOKUP(D14,$B$3:$E$6,2,FALSE))</f>
        <v/>
      </c>
      <c r="F14" s="142"/>
      <c r="G14" s="143"/>
      <c r="H14" s="144"/>
      <c r="I14" s="143"/>
      <c r="J14" s="142"/>
      <c r="K14" s="145"/>
      <c r="L14" s="144"/>
      <c r="M14" s="143"/>
      <c r="N14" s="142"/>
      <c r="O14" s="145"/>
      <c r="P14" s="144"/>
      <c r="Q14" s="143"/>
      <c r="R14" s="142"/>
      <c r="S14" s="145"/>
      <c r="T14" s="146" t="str">
        <f>IF(F14="","",SUM(SUMPRODUCT(--(F14&gt;G14)),SUMPRODUCT(--(H14&gt;I14)),SUMPRODUCT(--(J14&gt;K14)),SUMPRODUCT(--(L14&gt;M14)),SUMPRODUCT(--(N14&gt;O14)),SUMPRODUCT(--(P14&gt;Q14)),SUMPRODUCT(--(R14&gt;S14))))</f>
        <v/>
      </c>
      <c r="U14" s="147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380" t="s">
        <v>17</v>
      </c>
      <c r="C16" s="385"/>
      <c r="D16" s="385"/>
      <c r="E16" s="381"/>
      <c r="F16" s="386" t="s">
        <v>8</v>
      </c>
      <c r="G16" s="387"/>
      <c r="H16" s="383" t="s">
        <v>9</v>
      </c>
      <c r="I16" s="387"/>
      <c r="J16" s="383" t="s">
        <v>10</v>
      </c>
      <c r="K16" s="387"/>
      <c r="L16" s="383" t="s">
        <v>11</v>
      </c>
      <c r="M16" s="387"/>
      <c r="N16" s="383" t="s">
        <v>12</v>
      </c>
      <c r="O16" s="387"/>
      <c r="P16" s="383" t="s">
        <v>13</v>
      </c>
      <c r="Q16" s="387"/>
      <c r="R16" s="383" t="s">
        <v>14</v>
      </c>
      <c r="S16" s="384"/>
      <c r="T16" s="380" t="s">
        <v>15</v>
      </c>
      <c r="U16" s="381"/>
    </row>
    <row r="17" spans="2:41">
      <c r="B17" s="128">
        <v>1</v>
      </c>
      <c r="C17" s="129" t="str">
        <f>IF(C5="","",VLOOKUP(B17,$B$3:$E$6,2,FALSE))</f>
        <v/>
      </c>
      <c r="D17" s="130">
        <v>4</v>
      </c>
      <c r="E17" s="131" t="str">
        <f>IF(C6="","",VLOOKUP(D17,$B$3:$E$6,2,FALSE))</f>
        <v/>
      </c>
      <c r="F17" s="132"/>
      <c r="G17" s="133"/>
      <c r="H17" s="134"/>
      <c r="I17" s="133"/>
      <c r="J17" s="132"/>
      <c r="K17" s="135"/>
      <c r="L17" s="134"/>
      <c r="M17" s="133"/>
      <c r="N17" s="132"/>
      <c r="O17" s="135"/>
      <c r="P17" s="134"/>
      <c r="Q17" s="133"/>
      <c r="R17" s="132"/>
      <c r="S17" s="135"/>
      <c r="T17" s="136" t="str">
        <f>IF(F17="","",SUM(SUMPRODUCT(--(F17&gt;G17)),SUMPRODUCT(--(H17&gt;I17)),SUMPRODUCT(--(J17&gt;K17)),SUMPRODUCT(--(L17&gt;M17)),SUMPRODUCT(--(N17&gt;O17)),SUMPRODUCT(--(P17&gt;Q17)),SUMPRODUCT(--(R17&gt;S17))))</f>
        <v/>
      </c>
      <c r="U17" s="137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38">
        <v>3</v>
      </c>
      <c r="C18" s="139" t="str">
        <f>IF(C3="","",VLOOKUP(B18,$B$3:$E$6,2,FALSE))</f>
        <v/>
      </c>
      <c r="D18" s="140">
        <v>2</v>
      </c>
      <c r="E18" s="141" t="str">
        <f>IF(C5="","",VLOOKUP(D18,$B$3:$E$6,2,FALSE))</f>
        <v/>
      </c>
      <c r="F18" s="142"/>
      <c r="G18" s="143"/>
      <c r="H18" s="144"/>
      <c r="I18" s="143"/>
      <c r="J18" s="142"/>
      <c r="K18" s="145"/>
      <c r="L18" s="144"/>
      <c r="M18" s="143"/>
      <c r="N18" s="142"/>
      <c r="O18" s="145"/>
      <c r="P18" s="144"/>
      <c r="Q18" s="143"/>
      <c r="R18" s="142"/>
      <c r="S18" s="145"/>
      <c r="T18" s="146" t="str">
        <f>IF(F18="","",SUM(SUMPRODUCT(--(F18&gt;G18)),SUMPRODUCT(--(H18&gt;I18)),SUMPRODUCT(--(J18&gt;K18)),SUMPRODUCT(--(L18&gt;M18)),SUMPRODUCT(--(N18&gt;O18)),SUMPRODUCT(--(P18&gt;Q18)),SUMPRODUCT(--(R18&gt;S18))))</f>
        <v/>
      </c>
      <c r="U18" s="147" t="str">
        <f>IF(F18="","",SUM(SUMPRODUCT(--(F18&lt;G18)),SUMPRODUCT(--(H18&lt;I18)),SUMPRODUCT(--(J18&lt;K18)),SUMPRODUCT(--(L18&lt;M18)),SUMPRODUCT(--(N18&lt;O18)),SUMPRODUCT(--(P18&lt;Q18)),SUMPRODUCT(--(R18&lt;S18))))</f>
        <v/>
      </c>
      <c r="AB18" s="10" t="str">
        <f>IF(F18="","",IF(F18&gt;G18,1,0))</f>
        <v/>
      </c>
      <c r="AC18" s="10" t="str">
        <f>IF(G18="","",IF(G18&gt;F18,1,0))</f>
        <v/>
      </c>
      <c r="AD18" s="10" t="str">
        <f>IF(H18="","",IF(H18&gt;I18,1,0))</f>
        <v/>
      </c>
      <c r="AE18" s="10" t="str">
        <f>IF(I18="","",IF(I18&gt;H18,1,0))</f>
        <v/>
      </c>
      <c r="AF18" s="10" t="str">
        <f>IF(J18="","",IF(J18&gt;K18,1,0))</f>
        <v/>
      </c>
      <c r="AG18" s="10" t="str">
        <f>IF(K18="","",IF(K18&gt;J18,1,0))</f>
        <v/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382"/>
      <c r="C21" s="382"/>
      <c r="D21" s="382"/>
      <c r="E21" s="382"/>
      <c r="F21" s="382"/>
      <c r="G21" s="382"/>
      <c r="H21" s="382"/>
      <c r="I21" s="382"/>
      <c r="J21" s="382"/>
      <c r="K21" s="382"/>
      <c r="L21" s="382"/>
      <c r="M21" s="382"/>
      <c r="N21" s="382"/>
      <c r="O21" s="382"/>
      <c r="P21" s="382"/>
      <c r="Q21" s="382"/>
      <c r="R21" s="382"/>
      <c r="S21" s="382"/>
      <c r="T21" s="382"/>
      <c r="U21" s="382"/>
    </row>
  </sheetData>
  <mergeCells count="63">
    <mergeCell ref="T16:U16"/>
    <mergeCell ref="B21:U21"/>
    <mergeCell ref="R12:S12"/>
    <mergeCell ref="T12:U12"/>
    <mergeCell ref="B16:E16"/>
    <mergeCell ref="F16:G16"/>
    <mergeCell ref="H16:I16"/>
    <mergeCell ref="J16:K16"/>
    <mergeCell ref="L16:M16"/>
    <mergeCell ref="N16:O16"/>
    <mergeCell ref="P16:Q16"/>
    <mergeCell ref="R16:S16"/>
    <mergeCell ref="AN8:AO8"/>
    <mergeCell ref="B12:E12"/>
    <mergeCell ref="F12:G12"/>
    <mergeCell ref="H12:I12"/>
    <mergeCell ref="J12:K12"/>
    <mergeCell ref="L12:M12"/>
    <mergeCell ref="N12:O12"/>
    <mergeCell ref="P12:Q12"/>
    <mergeCell ref="R8:S8"/>
    <mergeCell ref="T8:U8"/>
    <mergeCell ref="AB8:AC8"/>
    <mergeCell ref="AD8:AE8"/>
    <mergeCell ref="AF8:AG8"/>
    <mergeCell ref="AH8:AI8"/>
    <mergeCell ref="C6:E6"/>
    <mergeCell ref="R6:S6"/>
    <mergeCell ref="AK6:AL6"/>
    <mergeCell ref="B8:E8"/>
    <mergeCell ref="F8:G8"/>
    <mergeCell ref="H8:I8"/>
    <mergeCell ref="J8:K8"/>
    <mergeCell ref="L8:M8"/>
    <mergeCell ref="N8:O8"/>
    <mergeCell ref="P8:Q8"/>
    <mergeCell ref="AJ8:AK8"/>
    <mergeCell ref="AL8:AM8"/>
    <mergeCell ref="C4:E4"/>
    <mergeCell ref="R4:S4"/>
    <mergeCell ref="X4:Z4"/>
    <mergeCell ref="AK4:AL4"/>
    <mergeCell ref="C5:E5"/>
    <mergeCell ref="R5:S5"/>
    <mergeCell ref="X5:Z5"/>
    <mergeCell ref="AK5:AL5"/>
    <mergeCell ref="X2:Z2"/>
    <mergeCell ref="AB2:AE2"/>
    <mergeCell ref="AK2:AL2"/>
    <mergeCell ref="C3:E3"/>
    <mergeCell ref="R3:S3"/>
    <mergeCell ref="X3:Z3"/>
    <mergeCell ref="AK3:AL3"/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</mergeCells>
  <pageMargins left="0.16" right="0.2" top="0.75" bottom="0.75" header="0.3" footer="0.3"/>
  <pageSetup paperSize="9" orientation="landscape" r:id="rId1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B1:AP52"/>
  <sheetViews>
    <sheetView zoomScale="90" zoomScaleNormal="90" workbookViewId="0">
      <selection activeCell="S29" sqref="S29"/>
    </sheetView>
  </sheetViews>
  <sheetFormatPr defaultRowHeight="14.4"/>
  <cols>
    <col min="2" max="2" width="11.5546875" customWidth="1"/>
    <col min="4" max="4" width="31.44140625" customWidth="1"/>
    <col min="6" max="6" width="8.88671875" style="223"/>
    <col min="7" max="7" width="31.44140625" style="2" customWidth="1"/>
    <col min="8" max="15" width="3" style="2" customWidth="1"/>
    <col min="16" max="16" width="8.88671875" style="2"/>
    <col min="17" max="17" width="31.44140625" style="2" customWidth="1"/>
    <col min="18" max="25" width="3.109375" style="2" customWidth="1"/>
    <col min="26" max="26" width="4.5546875" style="2" customWidth="1"/>
    <col min="27" max="27" width="4.5546875" customWidth="1"/>
    <col min="28" max="28" width="31.44140625" style="2" customWidth="1"/>
    <col min="29" max="36" width="3" style="2" customWidth="1"/>
    <col min="39" max="41" width="31.44140625" customWidth="1"/>
  </cols>
  <sheetData>
    <row r="1" spans="2:42">
      <c r="C1" s="453" t="s">
        <v>61</v>
      </c>
      <c r="D1" s="454"/>
      <c r="F1" s="55" t="s">
        <v>78</v>
      </c>
      <c r="G1" s="50" t="s">
        <v>21</v>
      </c>
      <c r="H1" s="71" t="s">
        <v>8</v>
      </c>
      <c r="I1" s="71" t="s">
        <v>9</v>
      </c>
      <c r="J1" s="71" t="s">
        <v>10</v>
      </c>
      <c r="K1" s="71" t="s">
        <v>11</v>
      </c>
      <c r="L1" s="71" t="s">
        <v>12</v>
      </c>
      <c r="M1" s="71" t="s">
        <v>13</v>
      </c>
      <c r="N1" s="71" t="s">
        <v>14</v>
      </c>
      <c r="O1" s="72" t="s">
        <v>19</v>
      </c>
      <c r="Q1" s="50" t="s">
        <v>22</v>
      </c>
      <c r="R1" s="71" t="s">
        <v>8</v>
      </c>
      <c r="S1" s="71" t="s">
        <v>9</v>
      </c>
      <c r="T1" s="71" t="s">
        <v>10</v>
      </c>
      <c r="U1" s="71" t="s">
        <v>11</v>
      </c>
      <c r="V1" s="71" t="s">
        <v>12</v>
      </c>
      <c r="W1" s="71" t="s">
        <v>13</v>
      </c>
      <c r="X1" s="71" t="s">
        <v>14</v>
      </c>
      <c r="Y1" s="73" t="s">
        <v>19</v>
      </c>
      <c r="Z1" s="77"/>
      <c r="AA1" s="69"/>
      <c r="AB1" s="50" t="s">
        <v>23</v>
      </c>
      <c r="AC1" s="71" t="s">
        <v>8</v>
      </c>
      <c r="AD1" s="71" t="s">
        <v>9</v>
      </c>
      <c r="AE1" s="71" t="s">
        <v>10</v>
      </c>
      <c r="AF1" s="71" t="s">
        <v>11</v>
      </c>
      <c r="AG1" s="71" t="s">
        <v>12</v>
      </c>
      <c r="AH1" s="71" t="s">
        <v>13</v>
      </c>
      <c r="AI1" s="71" t="s">
        <v>14</v>
      </c>
      <c r="AJ1" s="72" t="s">
        <v>19</v>
      </c>
      <c r="AM1" s="53"/>
      <c r="AN1" s="56"/>
      <c r="AO1" s="56"/>
      <c r="AP1" s="56"/>
    </row>
    <row r="2" spans="2:42" ht="15" thickBot="1">
      <c r="B2" s="238" t="s">
        <v>125</v>
      </c>
      <c r="C2" s="238" t="s">
        <v>78</v>
      </c>
    </row>
    <row r="3" spans="2:42" ht="15.6">
      <c r="B3" s="212" t="s">
        <v>25</v>
      </c>
      <c r="C3" s="213">
        <v>1</v>
      </c>
      <c r="D3" s="207" t="str">
        <f>IF(' I'!$X$2="","",' I'!$X$2)</f>
        <v/>
      </c>
    </row>
    <row r="4" spans="2:42" ht="16.2" thickBot="1">
      <c r="B4" s="214" t="s">
        <v>55</v>
      </c>
      <c r="C4" s="215">
        <v>2</v>
      </c>
      <c r="D4" s="208" t="str">
        <f>IF(' I'!$X$3="","",' I'!$X$3)</f>
        <v/>
      </c>
    </row>
    <row r="5" spans="2:42" ht="15.6">
      <c r="B5" s="218" t="s">
        <v>27</v>
      </c>
      <c r="C5" s="210">
        <v>3</v>
      </c>
      <c r="D5" s="211" t="str">
        <f>IF(' II'!$X$2="","",' II'!$X$2)</f>
        <v/>
      </c>
    </row>
    <row r="6" spans="2:42" ht="16.2" thickBot="1">
      <c r="B6" s="219" t="s">
        <v>54</v>
      </c>
      <c r="C6" s="216">
        <v>4</v>
      </c>
      <c r="D6" s="217" t="str">
        <f>IF(' II'!$X$3="","",' II'!$X$3)</f>
        <v/>
      </c>
    </row>
    <row r="7" spans="2:42" ht="15.6">
      <c r="B7" s="212" t="s">
        <v>29</v>
      </c>
      <c r="C7" s="213">
        <v>5</v>
      </c>
      <c r="D7" s="207" t="str">
        <f>IF(' III'!$X$2="","",' III'!$X$2)</f>
        <v/>
      </c>
      <c r="F7" s="254">
        <v>1</v>
      </c>
      <c r="G7" s="96" t="str">
        <f>IF(F7="","",VLOOKUP(F7,$C$3:$D$8,2,FALSE))</f>
        <v/>
      </c>
      <c r="H7" s="75"/>
      <c r="I7" s="75"/>
      <c r="J7" s="75"/>
      <c r="K7" s="75"/>
      <c r="L7" s="75"/>
      <c r="M7" s="75"/>
      <c r="N7" s="75"/>
      <c r="O7" s="17" t="str">
        <f>IF(H7="","",SUMPRODUCT(--(H7:N7&gt;H8:N8)))</f>
        <v/>
      </c>
    </row>
    <row r="8" spans="2:42" ht="16.2" thickBot="1">
      <c r="B8" s="214" t="s">
        <v>53</v>
      </c>
      <c r="C8" s="215">
        <v>6</v>
      </c>
      <c r="D8" s="208" t="str">
        <f>IF(' III'!$X$3="","",' III'!$X$3)</f>
        <v/>
      </c>
      <c r="O8" s="253"/>
    </row>
    <row r="9" spans="2:42" ht="15.6">
      <c r="B9" s="35"/>
      <c r="C9" s="35"/>
      <c r="D9" s="2"/>
      <c r="O9" s="8"/>
      <c r="P9" s="76"/>
    </row>
    <row r="10" spans="2:42" ht="15.6">
      <c r="B10" s="35"/>
      <c r="C10" s="35"/>
      <c r="D10" s="2"/>
      <c r="O10" s="8"/>
      <c r="P10" s="76"/>
    </row>
    <row r="11" spans="2:42" ht="15.6">
      <c r="B11" s="35"/>
      <c r="C11" s="35"/>
      <c r="D11" s="2"/>
      <c r="P11" s="76"/>
    </row>
    <row r="12" spans="2:42" ht="15.6">
      <c r="B12" s="35"/>
      <c r="C12" s="35">
        <v>1</v>
      </c>
      <c r="D12" s="313" t="s">
        <v>586</v>
      </c>
      <c r="P12" s="76"/>
      <c r="AN12" s="45"/>
    </row>
    <row r="13" spans="2:42" ht="15.6">
      <c r="B13" s="35"/>
      <c r="C13" s="35">
        <v>3</v>
      </c>
      <c r="D13" s="313" t="s">
        <v>587</v>
      </c>
      <c r="P13" s="76"/>
      <c r="Q13" s="95" t="str">
        <f>G7</f>
        <v/>
      </c>
      <c r="R13" s="75"/>
      <c r="S13" s="75"/>
      <c r="T13" s="75"/>
      <c r="U13" s="75"/>
      <c r="V13" s="75"/>
      <c r="W13" s="75"/>
      <c r="X13" s="75"/>
      <c r="Y13" s="17" t="str">
        <f>IF(R13="","",SUMPRODUCT(--(R13:X13&gt;R14:X14)))</f>
        <v/>
      </c>
      <c r="Z13" s="11"/>
    </row>
    <row r="14" spans="2:42" ht="15.6">
      <c r="B14" s="35"/>
      <c r="C14" s="35">
        <v>5</v>
      </c>
      <c r="D14" s="313" t="s">
        <v>588</v>
      </c>
      <c r="P14" s="82"/>
      <c r="Q14" s="95" t="str">
        <f>IF(O19="","",IF(O19&gt;O20,G19,G20))</f>
        <v/>
      </c>
      <c r="R14" s="75"/>
      <c r="S14" s="75"/>
      <c r="T14" s="75"/>
      <c r="U14" s="75"/>
      <c r="V14" s="75"/>
      <c r="W14" s="75"/>
      <c r="X14" s="75"/>
      <c r="Y14" s="17" t="str">
        <f>IF(R13="","",SUMPRODUCT(--(R13:X13&lt;R14:X14)))</f>
        <v/>
      </c>
      <c r="Z14" s="11"/>
    </row>
    <row r="15" spans="2:42" ht="15.6">
      <c r="C15" s="35"/>
      <c r="D15" s="2"/>
      <c r="P15" s="76"/>
      <c r="Y15" s="79"/>
      <c r="AN15" s="455" t="str">
        <f>IF(AJ25="","",IF(AJ25&gt;AJ26,AB25,AB26))</f>
        <v/>
      </c>
    </row>
    <row r="16" spans="2:42" ht="15.6">
      <c r="C16" s="35"/>
      <c r="D16" s="2"/>
      <c r="P16" s="76"/>
      <c r="Y16" s="80"/>
      <c r="AM16" s="455" t="str">
        <f>IF(AJ25="","",IF(AJ25&lt;AJ26,AB25,AB26))</f>
        <v/>
      </c>
      <c r="AN16" s="455"/>
      <c r="AO16" s="456" t="str">
        <f>IF(AJ25=AJ26,"",IF(AJ34=AJ35,AB34,IF(AJ34&gt;AJ35,AB34,AB35)))</f>
        <v/>
      </c>
    </row>
    <row r="17" spans="3:42" ht="15.6">
      <c r="C17" s="35"/>
      <c r="D17" s="2"/>
      <c r="P17" s="76"/>
      <c r="Y17" s="80"/>
      <c r="AJ17" s="8"/>
      <c r="AM17" s="455"/>
      <c r="AN17" s="455"/>
      <c r="AO17" s="456"/>
    </row>
    <row r="18" spans="3:42" ht="15.6">
      <c r="C18" s="35"/>
      <c r="D18" s="2"/>
      <c r="P18" s="76"/>
      <c r="Y18" s="80"/>
      <c r="AJ18" s="8"/>
      <c r="AM18" s="455"/>
      <c r="AO18" s="456"/>
    </row>
    <row r="19" spans="3:42" ht="16.2" thickBot="1">
      <c r="C19" s="35"/>
      <c r="D19" s="2"/>
      <c r="F19" s="254">
        <v>4</v>
      </c>
      <c r="G19" s="96" t="str">
        <f>IF(F19="","",VLOOKUP(F19,$C$3:$D$8,2,FALSE))</f>
        <v/>
      </c>
      <c r="H19" s="75"/>
      <c r="I19" s="75"/>
      <c r="J19" s="75"/>
      <c r="K19" s="75"/>
      <c r="L19" s="75"/>
      <c r="M19" s="75"/>
      <c r="N19" s="75"/>
      <c r="O19" s="17" t="str">
        <f>IF(H19="","",SUMPRODUCT(--(H19:N19&gt;H20:N20)))</f>
        <v/>
      </c>
      <c r="Y19" s="80"/>
      <c r="AO19" s="457" t="str">
        <f>IF(AJ25=AJ26,"",IF(OR(AJ34&gt;AJ35,AJ34&lt;AJ35),"",AB35))</f>
        <v/>
      </c>
    </row>
    <row r="20" spans="3:42" ht="16.2" thickBot="1">
      <c r="C20" s="35"/>
      <c r="D20" s="2"/>
      <c r="F20" s="254">
        <v>6</v>
      </c>
      <c r="G20" s="96" t="str">
        <f>IF(F20="","",VLOOKUP(F20,$C$3:$D$8,2,FALSE))</f>
        <v/>
      </c>
      <c r="H20" s="75"/>
      <c r="I20" s="75"/>
      <c r="J20" s="75"/>
      <c r="K20" s="75"/>
      <c r="L20" s="75"/>
      <c r="M20" s="75"/>
      <c r="N20" s="75"/>
      <c r="O20" s="17" t="str">
        <f>IF(H19="","",SUMPRODUCT(--(H19:N19&lt;H20:N20)))</f>
        <v/>
      </c>
      <c r="Y20" s="80"/>
      <c r="AN20" s="458" t="s">
        <v>58</v>
      </c>
      <c r="AO20" s="457"/>
    </row>
    <row r="21" spans="3:42" ht="16.2" thickBot="1">
      <c r="C21" s="35"/>
      <c r="D21" s="2"/>
      <c r="Y21" s="80"/>
      <c r="AM21" s="461" t="s">
        <v>59</v>
      </c>
      <c r="AN21" s="459"/>
      <c r="AO21" s="457"/>
    </row>
    <row r="22" spans="3:42" ht="15.6">
      <c r="C22" s="35"/>
      <c r="D22" s="2"/>
      <c r="Y22" s="80"/>
      <c r="AM22" s="462"/>
      <c r="AN22" s="459"/>
      <c r="AO22" s="464" t="s">
        <v>60</v>
      </c>
    </row>
    <row r="23" spans="3:42" ht="16.2" thickBot="1">
      <c r="C23" s="35"/>
      <c r="D23" s="2"/>
      <c r="Y23" s="80"/>
      <c r="AM23" s="463"/>
      <c r="AN23" s="460"/>
      <c r="AO23" s="465"/>
    </row>
    <row r="24" spans="3:42" ht="15.6">
      <c r="C24" s="35"/>
      <c r="D24" s="2"/>
      <c r="Y24" s="80"/>
    </row>
    <row r="25" spans="3:42" ht="15.6">
      <c r="C25" s="35"/>
      <c r="D25" s="2"/>
      <c r="O25" s="8"/>
      <c r="Y25" s="80"/>
      <c r="AB25" s="97" t="str">
        <f>IF(Y13="","",IF(Y13&gt;Y14,Q13,Q14))</f>
        <v/>
      </c>
      <c r="AC25" s="75"/>
      <c r="AD25" s="75"/>
      <c r="AE25" s="75"/>
      <c r="AF25" s="75"/>
      <c r="AG25" s="75"/>
      <c r="AH25" s="75"/>
      <c r="AI25" s="75"/>
      <c r="AJ25" s="17" t="str">
        <f>IF(AC25="","",SUMPRODUCT(--(AC25:AI25&gt;AC26:AI26)))</f>
        <v/>
      </c>
    </row>
    <row r="26" spans="3:42" ht="15.6">
      <c r="C26" s="35"/>
      <c r="D26" s="2"/>
      <c r="O26" s="8"/>
      <c r="Y26" s="80"/>
      <c r="Z26" s="78"/>
      <c r="AA26" s="31"/>
      <c r="AB26" s="97" t="str">
        <f>IF(Y37="","",IF(Y37&gt;Y38,Q37,Q38))</f>
        <v/>
      </c>
      <c r="AC26" s="75"/>
      <c r="AD26" s="75"/>
      <c r="AE26" s="75"/>
      <c r="AF26" s="75"/>
      <c r="AG26" s="75"/>
      <c r="AH26" s="75"/>
      <c r="AI26" s="75"/>
      <c r="AJ26" s="17" t="str">
        <f>IF(AC25="","",SUMPRODUCT(--(AC25:AI25&lt;AC26:AI26)))</f>
        <v/>
      </c>
    </row>
    <row r="27" spans="3:42" ht="15.6">
      <c r="C27" s="35"/>
      <c r="D27" s="2"/>
      <c r="Y27" s="80"/>
      <c r="AA27" s="38"/>
      <c r="AL27" s="444" t="s">
        <v>81</v>
      </c>
      <c r="AM27" s="445"/>
      <c r="AN27" s="445"/>
      <c r="AO27" s="445"/>
      <c r="AP27" s="446"/>
    </row>
    <row r="28" spans="3:42" ht="15.6">
      <c r="C28" s="35"/>
      <c r="D28" s="2"/>
      <c r="Y28" s="80"/>
      <c r="AA28" s="38"/>
      <c r="AL28" s="306">
        <v>1</v>
      </c>
      <c r="AM28" s="307" t="s">
        <v>82</v>
      </c>
      <c r="AN28" s="447" t="str">
        <f>IF(AJ25="","",IF(AJ25&gt;AJ26,AB25,AB26))</f>
        <v/>
      </c>
      <c r="AO28" s="447"/>
      <c r="AP28" s="447"/>
    </row>
    <row r="29" spans="3:42" ht="15.6">
      <c r="C29" s="35"/>
      <c r="D29" s="2"/>
      <c r="Y29" s="80"/>
      <c r="AA29" s="38"/>
      <c r="AL29" s="90">
        <v>2</v>
      </c>
      <c r="AM29" s="91" t="s">
        <v>79</v>
      </c>
      <c r="AN29" s="448" t="str">
        <f>IF(AJ25="","",IF(AJ25&lt;AJ26,AB25,AB26))</f>
        <v/>
      </c>
      <c r="AO29" s="448"/>
      <c r="AP29" s="448"/>
    </row>
    <row r="30" spans="3:42" ht="15.6">
      <c r="C30" s="35"/>
      <c r="D30" s="2"/>
      <c r="Y30" s="80"/>
      <c r="AA30" s="38"/>
      <c r="AB30" s="42" t="s">
        <v>56</v>
      </c>
      <c r="AL30" s="86">
        <v>3</v>
      </c>
      <c r="AM30" s="20" t="str">
        <f>IF(AJ34="","Semi-Finalist","Third Place")</f>
        <v>Semi-Finalist</v>
      </c>
      <c r="AN30" s="449" t="str">
        <f>IF(AJ25=AJ26,"",IF(AJ34=AJ35,AB34,IF(AJ34&gt;AJ35,AB34,AB35)))</f>
        <v/>
      </c>
      <c r="AO30" s="449"/>
      <c r="AP30" s="449"/>
    </row>
    <row r="31" spans="3:42" ht="15.6">
      <c r="C31" s="35"/>
      <c r="D31" s="2"/>
      <c r="F31" s="254">
        <v>5</v>
      </c>
      <c r="G31" s="96" t="str">
        <f>IF(F31="","",VLOOKUP(F31,$C$3:$D$8,2,FALSE))</f>
        <v/>
      </c>
      <c r="H31" s="75"/>
      <c r="I31" s="75"/>
      <c r="J31" s="75"/>
      <c r="K31" s="75"/>
      <c r="L31" s="75"/>
      <c r="M31" s="75"/>
      <c r="N31" s="75"/>
      <c r="O31" s="17" t="str">
        <f>IF(H31="","",SUMPRODUCT(--(H31:N31&gt;H32:N32)))</f>
        <v/>
      </c>
      <c r="Y31" s="80"/>
      <c r="AA31" s="38"/>
      <c r="AL31" s="89" t="str">
        <f>IF(AJ35="","3","4")</f>
        <v>3</v>
      </c>
      <c r="AM31" s="20" t="str">
        <f>IF(AJ35="","Semi-Finalist","Fourth Place")</f>
        <v>Semi-Finalist</v>
      </c>
      <c r="AN31" s="449" t="str">
        <f>IF(AJ25=AJ26,"",IF(AJ34=AJ35,AB35,IF(AJ34&lt;AJ35,AB34,AB35)))</f>
        <v/>
      </c>
      <c r="AO31" s="449"/>
      <c r="AP31" s="449"/>
    </row>
    <row r="32" spans="3:42" ht="15.6">
      <c r="C32" s="35"/>
      <c r="D32" s="2"/>
      <c r="F32" s="254">
        <v>2</v>
      </c>
      <c r="G32" s="96" t="str">
        <f>IF(F32="","",VLOOKUP(F32,$C$3:$D$8,2,FALSE))</f>
        <v/>
      </c>
      <c r="H32" s="75"/>
      <c r="I32" s="75"/>
      <c r="J32" s="75"/>
      <c r="K32" s="75"/>
      <c r="L32" s="75"/>
      <c r="M32" s="75"/>
      <c r="N32" s="75"/>
      <c r="O32" s="17" t="str">
        <f>IF(H31="","",SUMPRODUCT(--(H31:N31&lt;H32:N32)))</f>
        <v/>
      </c>
      <c r="Y32" s="80"/>
      <c r="AA32" s="38"/>
      <c r="AL32" s="87">
        <v>5</v>
      </c>
      <c r="AM32" s="88" t="s">
        <v>80</v>
      </c>
      <c r="AN32" s="450" t="str">
        <f>IF(O7="","",IF(O7&lt;O8,G7,G8))</f>
        <v/>
      </c>
      <c r="AO32" s="450"/>
      <c r="AP32" s="450"/>
    </row>
    <row r="33" spans="3:42" ht="15.6">
      <c r="C33" s="35"/>
      <c r="D33" s="2"/>
      <c r="P33" s="76"/>
      <c r="Y33" s="80"/>
      <c r="AA33" s="38"/>
      <c r="AL33" s="87">
        <v>5</v>
      </c>
      <c r="AM33" s="88" t="s">
        <v>80</v>
      </c>
      <c r="AN33" s="450" t="str">
        <f>IF(O19="","",IF(O19&lt;O20,G19,G20))</f>
        <v/>
      </c>
      <c r="AO33" s="450"/>
      <c r="AP33" s="450"/>
    </row>
    <row r="34" spans="3:42" ht="15.6">
      <c r="C34" s="35"/>
      <c r="D34" s="2"/>
      <c r="P34" s="76"/>
      <c r="Y34" s="80"/>
      <c r="AA34" s="62"/>
      <c r="AB34" s="98" t="str">
        <f>IF(Y13="","",IF(Y13&lt;Y14,Q13,Q14))</f>
        <v/>
      </c>
      <c r="AC34" s="75"/>
      <c r="AD34" s="75"/>
      <c r="AE34" s="75"/>
      <c r="AF34" s="75"/>
      <c r="AG34" s="75"/>
      <c r="AH34" s="75"/>
      <c r="AI34" s="75"/>
      <c r="AJ34" s="17" t="str">
        <f>IF(AC34="","",SUMPRODUCT(--(AC34:AI34&gt;AC35:AI35)))</f>
        <v/>
      </c>
      <c r="AL34" s="87">
        <v>5</v>
      </c>
      <c r="AM34" s="88" t="s">
        <v>80</v>
      </c>
      <c r="AN34" s="450" t="str">
        <f>IF(O31="","",IF(O31&lt;O32,G31,G32))</f>
        <v/>
      </c>
      <c r="AO34" s="450"/>
      <c r="AP34" s="450"/>
    </row>
    <row r="35" spans="3:42">
      <c r="P35" s="76"/>
      <c r="Y35" s="80"/>
      <c r="AB35" s="98" t="str">
        <f>IF(Y37="","",IF(Y37&lt;Y38,Q37,Q38))</f>
        <v/>
      </c>
      <c r="AC35" s="75"/>
      <c r="AD35" s="75"/>
      <c r="AE35" s="75"/>
      <c r="AF35" s="75"/>
      <c r="AG35" s="75"/>
      <c r="AH35" s="75"/>
      <c r="AI35" s="75"/>
      <c r="AJ35" s="17" t="str">
        <f>IF(AC34="","",SUMPRODUCT(--(AC34:AI34&lt;AC35:AI35)))</f>
        <v/>
      </c>
      <c r="AL35" s="161">
        <v>5</v>
      </c>
      <c r="AM35" s="162" t="s">
        <v>80</v>
      </c>
      <c r="AN35" s="451" t="str">
        <f>IF(O43="","",IF(O43&lt;O44,G43,G44))</f>
        <v/>
      </c>
      <c r="AO35" s="451"/>
      <c r="AP35" s="451"/>
    </row>
    <row r="36" spans="3:42">
      <c r="P36" s="76"/>
      <c r="Y36" s="81"/>
      <c r="AL36" s="164"/>
      <c r="AM36" s="165"/>
      <c r="AN36" s="452"/>
      <c r="AO36" s="452"/>
      <c r="AP36" s="452"/>
    </row>
    <row r="37" spans="3:42">
      <c r="P37" s="76"/>
      <c r="Q37" s="95" t="str">
        <f>IF(O31="","",IF(O31&gt;O32,G31,G32))</f>
        <v/>
      </c>
      <c r="R37" s="75"/>
      <c r="S37" s="75"/>
      <c r="T37" s="75"/>
      <c r="U37" s="75"/>
      <c r="V37" s="75"/>
      <c r="W37" s="75"/>
      <c r="X37" s="75"/>
      <c r="Y37" s="17" t="str">
        <f>IF(R37="","",SUMPRODUCT(--(R37:X37&gt;R38:X38)))</f>
        <v/>
      </c>
      <c r="Z37" s="11"/>
      <c r="AL37" s="163"/>
      <c r="AM37" s="4"/>
      <c r="AN37" s="443"/>
      <c r="AO37" s="443"/>
      <c r="AP37" s="443"/>
    </row>
    <row r="38" spans="3:42">
      <c r="P38" s="82"/>
      <c r="Q38" s="95" t="str">
        <f>G44</f>
        <v/>
      </c>
      <c r="R38" s="75"/>
      <c r="S38" s="75"/>
      <c r="T38" s="75"/>
      <c r="U38" s="75"/>
      <c r="V38" s="75"/>
      <c r="W38" s="75"/>
      <c r="X38" s="75"/>
      <c r="Y38" s="17" t="str">
        <f>IF(R37="","",SUMPRODUCT(--(R37:X37&lt;R38:X38)))</f>
        <v/>
      </c>
      <c r="Z38" s="11"/>
      <c r="AL38" s="163"/>
      <c r="AM38" s="4"/>
      <c r="AN38" s="443"/>
      <c r="AO38" s="443"/>
      <c r="AP38" s="443"/>
    </row>
    <row r="39" spans="3:42">
      <c r="P39" s="76"/>
      <c r="AL39" s="163"/>
      <c r="AM39" s="4"/>
      <c r="AN39" s="443"/>
      <c r="AO39" s="443"/>
      <c r="AP39" s="443"/>
    </row>
    <row r="40" spans="3:42">
      <c r="P40" s="76"/>
      <c r="AL40" s="163"/>
      <c r="AM40" s="4"/>
      <c r="AN40" s="443"/>
      <c r="AO40" s="443"/>
      <c r="AP40" s="443"/>
    </row>
    <row r="41" spans="3:42">
      <c r="O41" s="8"/>
      <c r="P41" s="76"/>
      <c r="AL41" s="163"/>
      <c r="AM41" s="4"/>
      <c r="AN41" s="443"/>
      <c r="AO41" s="443"/>
      <c r="AP41" s="443"/>
    </row>
    <row r="42" spans="3:42">
      <c r="O42" s="8"/>
      <c r="P42" s="76"/>
      <c r="AL42" s="163"/>
      <c r="AM42" s="4"/>
      <c r="AN42" s="443"/>
      <c r="AO42" s="443"/>
      <c r="AP42" s="443"/>
    </row>
    <row r="43" spans="3:42">
      <c r="O43" s="255"/>
      <c r="AL43" s="163"/>
      <c r="AM43" s="4"/>
      <c r="AN43" s="443"/>
      <c r="AO43" s="443"/>
      <c r="AP43" s="443"/>
    </row>
    <row r="44" spans="3:42">
      <c r="F44" s="254">
        <v>3</v>
      </c>
      <c r="G44" s="96" t="str">
        <f>IF(F44="","",VLOOKUP(F44,$C$3:$D$8,2,FALSE))</f>
        <v/>
      </c>
      <c r="H44" s="75"/>
      <c r="I44" s="75"/>
      <c r="J44" s="75"/>
      <c r="K44" s="75"/>
      <c r="L44" s="75"/>
      <c r="M44" s="75"/>
      <c r="N44" s="75"/>
      <c r="O44" s="17" t="str">
        <f>IF(H43="","",SUMPRODUCT(--(H43:N43&lt;H44:N44)))</f>
        <v/>
      </c>
    </row>
    <row r="49" spans="36:42">
      <c r="AJ49" s="8"/>
    </row>
    <row r="50" spans="36:42">
      <c r="AM50" s="4"/>
      <c r="AN50" s="443"/>
      <c r="AO50" s="443"/>
      <c r="AP50" s="443"/>
    </row>
    <row r="51" spans="36:42">
      <c r="AM51" s="4"/>
      <c r="AN51" s="443"/>
      <c r="AO51" s="443"/>
      <c r="AP51" s="443"/>
    </row>
    <row r="52" spans="36:42">
      <c r="AM52" s="4"/>
      <c r="AN52" s="443"/>
      <c r="AO52" s="443"/>
      <c r="AP52" s="443"/>
    </row>
  </sheetData>
  <mergeCells count="28">
    <mergeCell ref="C1:D1"/>
    <mergeCell ref="AN15:AN17"/>
    <mergeCell ref="AM16:AM18"/>
    <mergeCell ref="AO16:AO18"/>
    <mergeCell ref="AO19:AO21"/>
    <mergeCell ref="AN20:AN23"/>
    <mergeCell ref="AM21:AM23"/>
    <mergeCell ref="AO22:AO23"/>
    <mergeCell ref="AN38:AP38"/>
    <mergeCell ref="AL27:AP27"/>
    <mergeCell ref="AN28:AP28"/>
    <mergeCell ref="AN29:AP29"/>
    <mergeCell ref="AN30:AP30"/>
    <mergeCell ref="AN31:AP31"/>
    <mergeCell ref="AN32:AP32"/>
    <mergeCell ref="AN33:AP33"/>
    <mergeCell ref="AN34:AP34"/>
    <mergeCell ref="AN35:AP35"/>
    <mergeCell ref="AN36:AP36"/>
    <mergeCell ref="AN37:AP37"/>
    <mergeCell ref="AN51:AP51"/>
    <mergeCell ref="AN52:AP52"/>
    <mergeCell ref="AN39:AP39"/>
    <mergeCell ref="AN40:AP40"/>
    <mergeCell ref="AN41:AP41"/>
    <mergeCell ref="AN42:AP42"/>
    <mergeCell ref="AN43:AP43"/>
    <mergeCell ref="AN50:AP50"/>
  </mergeCells>
  <pageMargins left="0.7" right="0.7" top="0.75" bottom="0.75" header="0.3" footer="0.3"/>
  <pageSetup paperSize="9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B1:AU52"/>
  <sheetViews>
    <sheetView topLeftCell="A22" workbookViewId="0">
      <selection activeCell="G26" sqref="G26"/>
    </sheetView>
  </sheetViews>
  <sheetFormatPr defaultRowHeight="14.4"/>
  <cols>
    <col min="2" max="2" width="13" customWidth="1"/>
    <col min="4" max="4" width="31.44140625" customWidth="1"/>
    <col min="5" max="5" width="3.6640625" customWidth="1"/>
    <col min="6" max="6" width="8.88671875" style="223"/>
    <col min="7" max="7" width="31.44140625" style="2" customWidth="1"/>
    <col min="8" max="15" width="3" style="2" customWidth="1"/>
    <col min="16" max="16" width="8.88671875" style="2"/>
    <col min="17" max="17" width="31.44140625" style="2" customWidth="1"/>
    <col min="18" max="25" width="3.109375" style="2" customWidth="1"/>
    <col min="26" max="26" width="4.5546875" style="2" customWidth="1"/>
    <col min="27" max="27" width="4.5546875" customWidth="1"/>
    <col min="28" max="28" width="31.44140625" style="2" customWidth="1"/>
    <col min="29" max="36" width="3" style="2" customWidth="1"/>
    <col min="39" max="41" width="31.44140625" customWidth="1"/>
  </cols>
  <sheetData>
    <row r="1" spans="2:47">
      <c r="C1" s="466" t="s">
        <v>61</v>
      </c>
      <c r="D1" s="454"/>
      <c r="F1" s="55" t="s">
        <v>78</v>
      </c>
      <c r="G1" s="50" t="s">
        <v>21</v>
      </c>
      <c r="H1" s="71" t="s">
        <v>8</v>
      </c>
      <c r="I1" s="71" t="s">
        <v>9</v>
      </c>
      <c r="J1" s="71" t="s">
        <v>10</v>
      </c>
      <c r="K1" s="71" t="s">
        <v>11</v>
      </c>
      <c r="L1" s="71" t="s">
        <v>12</v>
      </c>
      <c r="M1" s="71" t="s">
        <v>13</v>
      </c>
      <c r="N1" s="71" t="s">
        <v>14</v>
      </c>
      <c r="O1" s="72" t="s">
        <v>19</v>
      </c>
      <c r="Q1" s="50" t="s">
        <v>22</v>
      </c>
      <c r="R1" s="71" t="s">
        <v>8</v>
      </c>
      <c r="S1" s="71" t="s">
        <v>9</v>
      </c>
      <c r="T1" s="71" t="s">
        <v>10</v>
      </c>
      <c r="U1" s="71" t="s">
        <v>11</v>
      </c>
      <c r="V1" s="71" t="s">
        <v>12</v>
      </c>
      <c r="W1" s="71" t="s">
        <v>13</v>
      </c>
      <c r="X1" s="71" t="s">
        <v>14</v>
      </c>
      <c r="Y1" s="73" t="s">
        <v>19</v>
      </c>
      <c r="Z1" s="77"/>
      <c r="AA1" s="69"/>
      <c r="AB1" s="50" t="s">
        <v>23</v>
      </c>
      <c r="AC1" s="71" t="s">
        <v>8</v>
      </c>
      <c r="AD1" s="71" t="s">
        <v>9</v>
      </c>
      <c r="AE1" s="71" t="s">
        <v>10</v>
      </c>
      <c r="AF1" s="71" t="s">
        <v>11</v>
      </c>
      <c r="AG1" s="71" t="s">
        <v>12</v>
      </c>
      <c r="AH1" s="71" t="s">
        <v>13</v>
      </c>
      <c r="AI1" s="71" t="s">
        <v>14</v>
      </c>
      <c r="AJ1" s="72" t="s">
        <v>19</v>
      </c>
      <c r="AM1" s="53"/>
      <c r="AN1" s="56"/>
      <c r="AO1" s="56"/>
      <c r="AP1" s="56"/>
      <c r="AQ1" s="56"/>
      <c r="AR1" s="56"/>
      <c r="AS1" s="56"/>
      <c r="AT1" s="56"/>
      <c r="AU1" s="166"/>
    </row>
    <row r="2" spans="2:47" ht="15" thickBot="1">
      <c r="B2" s="238" t="s">
        <v>125</v>
      </c>
      <c r="C2" s="238" t="s">
        <v>78</v>
      </c>
    </row>
    <row r="3" spans="2:47" ht="15.6">
      <c r="B3" s="47" t="s">
        <v>25</v>
      </c>
      <c r="C3" s="47">
        <v>1</v>
      </c>
      <c r="D3" s="23" t="str">
        <f>IF(' I'!$X$2="","",' I'!$X$2)</f>
        <v/>
      </c>
    </row>
    <row r="4" spans="2:47" ht="16.2" thickBot="1">
      <c r="B4" s="48" t="s">
        <v>55</v>
      </c>
      <c r="C4" s="48">
        <v>2</v>
      </c>
      <c r="D4" s="24" t="str">
        <f>IF(' I'!$X$3="","",' I'!$X$3)</f>
        <v/>
      </c>
    </row>
    <row r="5" spans="2:47" ht="15.6">
      <c r="B5" s="48" t="s">
        <v>27</v>
      </c>
      <c r="C5" s="48">
        <v>3</v>
      </c>
      <c r="D5" s="27" t="str">
        <f>IF(' II'!$X$2="","",' II'!$X$2)</f>
        <v/>
      </c>
    </row>
    <row r="6" spans="2:47" ht="16.2" thickBot="1">
      <c r="B6" s="48" t="s">
        <v>54</v>
      </c>
      <c r="C6" s="48">
        <v>4</v>
      </c>
      <c r="D6" s="28" t="str">
        <f>IF(' II'!$X$3="","",' II'!$X$3)</f>
        <v/>
      </c>
    </row>
    <row r="7" spans="2:47" ht="15.6">
      <c r="B7" s="48" t="s">
        <v>29</v>
      </c>
      <c r="C7" s="48">
        <v>5</v>
      </c>
      <c r="D7" s="23" t="str">
        <f>IF(' III'!$X$2="","",' III'!$X$2)</f>
        <v/>
      </c>
      <c r="F7" s="312">
        <v>1</v>
      </c>
      <c r="G7" s="151" t="str">
        <f>IF(F7="","",VLOOKUP(F7,$C$3:$D$10,2,FALSE))</f>
        <v/>
      </c>
      <c r="H7" s="75"/>
      <c r="I7" s="75"/>
      <c r="J7" s="75"/>
      <c r="K7" s="75"/>
      <c r="L7" s="75"/>
      <c r="M7" s="75"/>
      <c r="N7" s="75"/>
      <c r="O7" s="17" t="str">
        <f>IF(H7="","",SUMPRODUCT(--(H7:N7&gt;H8:N8)))</f>
        <v/>
      </c>
    </row>
    <row r="8" spans="2:47" ht="16.2" thickBot="1">
      <c r="B8" s="48" t="s">
        <v>53</v>
      </c>
      <c r="C8" s="48">
        <v>6</v>
      </c>
      <c r="D8" s="24" t="str">
        <f>IF(' III'!$X$3="","",' III'!$X$3)</f>
        <v/>
      </c>
      <c r="F8" s="312"/>
      <c r="G8" s="151" t="str">
        <f>IF(F8="","",VLOOKUP(F8,$C$3:$D$10,2,FALSE))</f>
        <v/>
      </c>
      <c r="H8" s="75"/>
      <c r="I8" s="75"/>
      <c r="J8" s="75"/>
      <c r="K8" s="75"/>
      <c r="L8" s="75"/>
      <c r="M8" s="75"/>
      <c r="N8" s="75"/>
      <c r="O8" s="17" t="str">
        <f>IF(H7="","",SUMPRODUCT(--(H7:N7&lt;H8:N8)))</f>
        <v/>
      </c>
    </row>
    <row r="9" spans="2:47" ht="15.6">
      <c r="B9" s="48" t="s">
        <v>30</v>
      </c>
      <c r="C9" s="48">
        <v>7</v>
      </c>
      <c r="D9" s="27" t="str">
        <f>IF(IV!$X$2="","",IV!$X$2)</f>
        <v/>
      </c>
      <c r="O9" s="8"/>
      <c r="P9" s="76"/>
    </row>
    <row r="10" spans="2:47" ht="16.2" thickBot="1">
      <c r="B10" s="49" t="s">
        <v>52</v>
      </c>
      <c r="C10" s="49">
        <v>8</v>
      </c>
      <c r="D10" s="28" t="str">
        <f>IF(IV!$X$3="","",IV!$X$3)</f>
        <v/>
      </c>
      <c r="O10" s="8"/>
      <c r="P10" s="76"/>
    </row>
    <row r="11" spans="2:47" ht="15.6">
      <c r="B11" s="35"/>
      <c r="C11" s="35"/>
      <c r="D11" s="2"/>
      <c r="P11" s="76"/>
    </row>
    <row r="12" spans="2:47" ht="15.6">
      <c r="B12" s="35"/>
      <c r="C12" s="35"/>
      <c r="D12" s="2"/>
      <c r="P12" s="76"/>
      <c r="AN12" s="45"/>
    </row>
    <row r="13" spans="2:47" ht="15.6">
      <c r="B13" s="35"/>
      <c r="C13" s="35"/>
      <c r="D13" s="2"/>
      <c r="P13" s="76"/>
      <c r="Q13" s="95" t="str">
        <f>IF(O7="","",IF(O7&gt;O8,G7,G8))</f>
        <v/>
      </c>
      <c r="R13" s="75"/>
      <c r="S13" s="75"/>
      <c r="T13" s="75"/>
      <c r="U13" s="75"/>
      <c r="V13" s="75"/>
      <c r="W13" s="75"/>
      <c r="X13" s="75"/>
      <c r="Y13" s="17" t="str">
        <f>IF(R13="","",SUMPRODUCT(--(R13:X13&gt;R14:X14)))</f>
        <v/>
      </c>
      <c r="Z13" s="11"/>
    </row>
    <row r="14" spans="2:47" ht="15.6">
      <c r="B14" s="35"/>
      <c r="C14" s="35">
        <v>1</v>
      </c>
      <c r="D14" s="313" t="s">
        <v>586</v>
      </c>
      <c r="P14" s="82"/>
      <c r="Q14" s="95" t="str">
        <f>IF(O19="","",IF(O19&gt;O20,G19,G20))</f>
        <v/>
      </c>
      <c r="R14" s="75"/>
      <c r="S14" s="75"/>
      <c r="T14" s="75"/>
      <c r="U14" s="75"/>
      <c r="V14" s="75"/>
      <c r="W14" s="75"/>
      <c r="X14" s="75"/>
      <c r="Y14" s="17" t="str">
        <f>IF(R13="","",SUMPRODUCT(--(R13:X13&lt;R14:X14)))</f>
        <v/>
      </c>
      <c r="Z14" s="11"/>
    </row>
    <row r="15" spans="2:47" ht="15.6">
      <c r="B15" s="35"/>
      <c r="C15" s="35">
        <v>3</v>
      </c>
      <c r="D15" s="313" t="s">
        <v>587</v>
      </c>
      <c r="P15" s="76"/>
      <c r="Y15" s="79"/>
      <c r="AN15" s="455" t="str">
        <f>IF(AJ25="","",IF(AJ25&gt;AJ26,AB25,AB26))</f>
        <v/>
      </c>
    </row>
    <row r="16" spans="2:47" ht="15.6">
      <c r="B16" s="35"/>
      <c r="C16" s="35">
        <v>5</v>
      </c>
      <c r="D16" s="313" t="s">
        <v>588</v>
      </c>
      <c r="P16" s="76"/>
      <c r="Y16" s="80"/>
      <c r="AM16" s="455" t="str">
        <f>IF(AJ25="","",IF(AJ25&lt;AJ26,AB25,AB26))</f>
        <v/>
      </c>
      <c r="AN16" s="455"/>
      <c r="AO16" s="456" t="str">
        <f>IF(AJ25=AJ26,"",IF(AJ34=AJ35,AB34,IF(AJ34&gt;AJ35,AB34,AB35)))</f>
        <v/>
      </c>
    </row>
    <row r="17" spans="2:42" ht="15.6">
      <c r="B17" s="35"/>
      <c r="C17" s="35">
        <v>7</v>
      </c>
      <c r="D17" s="313" t="s">
        <v>589</v>
      </c>
      <c r="P17" s="76"/>
      <c r="Y17" s="80"/>
      <c r="AJ17" s="8"/>
      <c r="AM17" s="455"/>
      <c r="AN17" s="455"/>
      <c r="AO17" s="456"/>
    </row>
    <row r="18" spans="2:42" ht="15.6">
      <c r="B18" s="35"/>
      <c r="C18" s="35"/>
      <c r="D18" s="2"/>
      <c r="P18" s="76"/>
      <c r="Y18" s="80"/>
      <c r="AJ18" s="8"/>
      <c r="AM18" s="455"/>
      <c r="AO18" s="456"/>
    </row>
    <row r="19" spans="2:42" ht="16.2" thickBot="1">
      <c r="C19" s="35"/>
      <c r="D19" s="2"/>
      <c r="F19" s="312"/>
      <c r="G19" s="151" t="str">
        <f>IF(F19="","",VLOOKUP(F19,$C$3:$D$10,2,FALSE))</f>
        <v/>
      </c>
      <c r="H19" s="75"/>
      <c r="I19" s="75"/>
      <c r="J19" s="75"/>
      <c r="K19" s="75"/>
      <c r="L19" s="75"/>
      <c r="M19" s="75"/>
      <c r="N19" s="75"/>
      <c r="O19" s="17" t="str">
        <f>IF(H19="","",SUMPRODUCT(--(H19:N19&gt;H20:N20)))</f>
        <v/>
      </c>
      <c r="Y19" s="80"/>
      <c r="AO19" s="457" t="str">
        <f>IF(AJ25=AJ26,"",IF(OR(AJ34&gt;AJ35,AJ34&lt;AJ35),"",AB35))</f>
        <v/>
      </c>
    </row>
    <row r="20" spans="2:42" ht="16.2" thickBot="1">
      <c r="C20" s="35"/>
      <c r="D20" s="309">
        <v>5.7</v>
      </c>
      <c r="F20" s="312"/>
      <c r="G20" s="151" t="str">
        <f>IF(F20="","",VLOOKUP(F20,$C$3:$D$10,2,FALSE))</f>
        <v/>
      </c>
      <c r="H20" s="75"/>
      <c r="I20" s="75"/>
      <c r="J20" s="75"/>
      <c r="K20" s="75"/>
      <c r="L20" s="75"/>
      <c r="M20" s="75"/>
      <c r="N20" s="75"/>
      <c r="O20" s="17" t="str">
        <f>IF(H19="","",SUMPRODUCT(--(H19:N19&lt;H20:N20)))</f>
        <v/>
      </c>
      <c r="Y20" s="80"/>
      <c r="AN20" s="458" t="s">
        <v>58</v>
      </c>
      <c r="AO20" s="457"/>
    </row>
    <row r="21" spans="2:42" ht="16.2" customHeight="1" thickBot="1">
      <c r="C21" s="467" t="s">
        <v>590</v>
      </c>
      <c r="D21" s="467"/>
      <c r="Y21" s="80"/>
      <c r="AM21" s="461" t="s">
        <v>59</v>
      </c>
      <c r="AN21" s="459"/>
      <c r="AO21" s="457"/>
    </row>
    <row r="22" spans="2:42" ht="15.6" customHeight="1">
      <c r="C22" s="467"/>
      <c r="D22" s="467"/>
      <c r="Y22" s="80"/>
      <c r="AM22" s="462"/>
      <c r="AN22" s="459"/>
      <c r="AO22" s="464" t="s">
        <v>60</v>
      </c>
    </row>
    <row r="23" spans="2:42" ht="16.2" customHeight="1" thickBot="1">
      <c r="C23" s="467"/>
      <c r="D23" s="467"/>
      <c r="Y23" s="80"/>
      <c r="AM23" s="463"/>
      <c r="AN23" s="460"/>
      <c r="AO23" s="465"/>
    </row>
    <row r="24" spans="2:42" ht="15.6" customHeight="1">
      <c r="C24" s="467"/>
      <c r="D24" s="467"/>
      <c r="Y24" s="80"/>
    </row>
    <row r="25" spans="2:42" ht="15.6">
      <c r="C25" s="35"/>
      <c r="D25" s="2"/>
      <c r="O25" s="8"/>
      <c r="Y25" s="80"/>
      <c r="AB25" s="97" t="str">
        <f>IF(Y13="","",IF(Y13&gt;Y14,Q13,Q14))</f>
        <v/>
      </c>
      <c r="AC25" s="75"/>
      <c r="AD25" s="75"/>
      <c r="AE25" s="75"/>
      <c r="AF25" s="75"/>
      <c r="AG25" s="75"/>
      <c r="AH25" s="75"/>
      <c r="AI25" s="75"/>
      <c r="AJ25" s="17" t="str">
        <f>IF(AC25="","",SUMPRODUCT(--(AC25:AI25&gt;AC26:AI26)))</f>
        <v/>
      </c>
    </row>
    <row r="26" spans="2:42" ht="15.6">
      <c r="C26" s="35"/>
      <c r="D26" s="2"/>
      <c r="O26" s="8"/>
      <c r="Y26" s="80"/>
      <c r="Z26" s="78"/>
      <c r="AA26" s="31"/>
      <c r="AB26" s="97" t="str">
        <f>IF(Y37="","",IF(Y37&gt;Y38,Q37,Q38))</f>
        <v/>
      </c>
      <c r="AC26" s="75"/>
      <c r="AD26" s="75"/>
      <c r="AE26" s="75"/>
      <c r="AF26" s="75"/>
      <c r="AG26" s="75"/>
      <c r="AH26" s="75"/>
      <c r="AI26" s="75"/>
      <c r="AJ26" s="17" t="str">
        <f>IF(AC25="","",SUMPRODUCT(--(AC25:AI25&lt;AC26:AI26)))</f>
        <v/>
      </c>
    </row>
    <row r="27" spans="2:42" ht="15.6">
      <c r="C27" s="35"/>
      <c r="D27" s="2"/>
      <c r="Y27" s="80"/>
      <c r="AA27" s="38"/>
      <c r="AL27" s="444" t="s">
        <v>81</v>
      </c>
      <c r="AM27" s="445"/>
      <c r="AN27" s="445"/>
      <c r="AO27" s="445"/>
      <c r="AP27" s="446"/>
    </row>
    <row r="28" spans="2:42" ht="15.6">
      <c r="C28" s="35"/>
      <c r="D28" s="2"/>
      <c r="Y28" s="80"/>
      <c r="AA28" s="38"/>
      <c r="AL28" s="306">
        <v>1</v>
      </c>
      <c r="AM28" s="307" t="s">
        <v>82</v>
      </c>
      <c r="AN28" s="447" t="str">
        <f>IF(AJ25="","",IF(AJ25&gt;AJ26,AB25,AB26))</f>
        <v/>
      </c>
      <c r="AO28" s="447"/>
      <c r="AP28" s="447"/>
    </row>
    <row r="29" spans="2:42" ht="15.6">
      <c r="C29" s="35"/>
      <c r="D29" s="2"/>
      <c r="Y29" s="80"/>
      <c r="AA29" s="38"/>
      <c r="AL29" s="90">
        <v>2</v>
      </c>
      <c r="AM29" s="91" t="s">
        <v>79</v>
      </c>
      <c r="AN29" s="448" t="str">
        <f>IF(AJ25="","",IF(AJ25&lt;AJ26,AB25,AB26))</f>
        <v/>
      </c>
      <c r="AO29" s="448"/>
      <c r="AP29" s="448"/>
    </row>
    <row r="30" spans="2:42" ht="15.6">
      <c r="C30" s="35"/>
      <c r="D30" s="2"/>
      <c r="Y30" s="80"/>
      <c r="AA30" s="38"/>
      <c r="AB30" s="42" t="s">
        <v>56</v>
      </c>
      <c r="AL30" s="86">
        <v>3</v>
      </c>
      <c r="AM30" s="20" t="str">
        <f>IF(AJ34="","Semi-Finalist","Third Place")</f>
        <v>Semi-Finalist</v>
      </c>
      <c r="AN30" s="449" t="str">
        <f>IF(AJ25=AJ26,"",IF(AJ34=AJ35,AB34,IF(AJ34&gt;AJ35,AB34,AB35)))</f>
        <v/>
      </c>
      <c r="AO30" s="449"/>
      <c r="AP30" s="449"/>
    </row>
    <row r="31" spans="2:42" ht="15.6">
      <c r="C31" s="35"/>
      <c r="D31" s="309">
        <v>5.7</v>
      </c>
      <c r="F31" s="312"/>
      <c r="G31" s="151" t="str">
        <f>IF(F31="","",VLOOKUP(F31,$C$3:$D$10,2,FALSE))</f>
        <v/>
      </c>
      <c r="H31" s="75"/>
      <c r="I31" s="75"/>
      <c r="J31" s="75"/>
      <c r="K31" s="75"/>
      <c r="L31" s="75"/>
      <c r="M31" s="75"/>
      <c r="N31" s="75"/>
      <c r="O31" s="17" t="str">
        <f>IF(H31="","",SUMPRODUCT(--(H31:N31&gt;H32:N32)))</f>
        <v/>
      </c>
      <c r="Y31" s="80"/>
      <c r="AA31" s="38"/>
      <c r="AL31" s="89" t="str">
        <f>IF(AJ35="","3","4")</f>
        <v>3</v>
      </c>
      <c r="AM31" s="20" t="str">
        <f>IF(AJ35="","Semi-Finalist","Fourth Place")</f>
        <v>Semi-Finalist</v>
      </c>
      <c r="AN31" s="449" t="str">
        <f>IF(AJ25=AJ26,"",IF(AJ34=AJ35,AB35,IF(AJ34&lt;AJ35,AB34,AB35)))</f>
        <v/>
      </c>
      <c r="AO31" s="449"/>
      <c r="AP31" s="449"/>
    </row>
    <row r="32" spans="2:42" ht="15.6">
      <c r="C32" s="35"/>
      <c r="D32" s="2"/>
      <c r="F32" s="312"/>
      <c r="G32" s="151" t="str">
        <f>IF(F32="","",VLOOKUP(F32,$C$3:$D$10,2,FALSE))</f>
        <v/>
      </c>
      <c r="H32" s="75"/>
      <c r="I32" s="75"/>
      <c r="J32" s="75"/>
      <c r="K32" s="75"/>
      <c r="L32" s="75"/>
      <c r="M32" s="75"/>
      <c r="N32" s="75"/>
      <c r="O32" s="17" t="str">
        <f>IF(H31="","",SUMPRODUCT(--(H31:N31&lt;H32:N32)))</f>
        <v/>
      </c>
      <c r="Y32" s="80"/>
      <c r="AA32" s="38"/>
      <c r="AL32" s="87">
        <v>5</v>
      </c>
      <c r="AM32" s="88" t="s">
        <v>80</v>
      </c>
      <c r="AN32" s="450" t="str">
        <f>IF(O7="","",IF(O7&lt;O8,G7,G8))</f>
        <v/>
      </c>
      <c r="AO32" s="450"/>
      <c r="AP32" s="450"/>
    </row>
    <row r="33" spans="3:42" ht="15.6">
      <c r="C33" s="35"/>
      <c r="D33" s="2"/>
      <c r="P33" s="76"/>
      <c r="Y33" s="80"/>
      <c r="AA33" s="38"/>
      <c r="AL33" s="87">
        <v>5</v>
      </c>
      <c r="AM33" s="88" t="s">
        <v>80</v>
      </c>
      <c r="AN33" s="450" t="str">
        <f>IF(O19="","",IF(O19&lt;O20,G19,G20))</f>
        <v/>
      </c>
      <c r="AO33" s="450"/>
      <c r="AP33" s="450"/>
    </row>
    <row r="34" spans="3:42" ht="15.6">
      <c r="C34" s="35"/>
      <c r="D34" s="2"/>
      <c r="P34" s="76"/>
      <c r="Y34" s="80"/>
      <c r="AA34" s="62"/>
      <c r="AB34" s="98" t="str">
        <f>IF(Y13="","",IF(Y13&lt;Y14,Q13,Q14))</f>
        <v/>
      </c>
      <c r="AC34" s="75"/>
      <c r="AD34" s="75"/>
      <c r="AE34" s="75"/>
      <c r="AF34" s="75"/>
      <c r="AG34" s="75"/>
      <c r="AH34" s="75"/>
      <c r="AI34" s="75"/>
      <c r="AJ34" s="17" t="str">
        <f>IF(AC34="","",SUMPRODUCT(--(AC34:AI34&gt;AC35:AI35)))</f>
        <v/>
      </c>
      <c r="AL34" s="87">
        <v>5</v>
      </c>
      <c r="AM34" s="88" t="s">
        <v>80</v>
      </c>
      <c r="AN34" s="450" t="str">
        <f>IF(O31="","",IF(O31&lt;O32,G31,G32))</f>
        <v/>
      </c>
      <c r="AO34" s="450"/>
      <c r="AP34" s="450"/>
    </row>
    <row r="35" spans="3:42">
      <c r="P35" s="76"/>
      <c r="Y35" s="80"/>
      <c r="AB35" s="98" t="str">
        <f>IF(Y37="","",IF(Y37&lt;Y38,Q37,Q38))</f>
        <v/>
      </c>
      <c r="AC35" s="75"/>
      <c r="AD35" s="75"/>
      <c r="AE35" s="75"/>
      <c r="AF35" s="75"/>
      <c r="AG35" s="75"/>
      <c r="AH35" s="75"/>
      <c r="AI35" s="75"/>
      <c r="AJ35" s="17" t="str">
        <f>IF(AC34="","",SUMPRODUCT(--(AC34:AI34&lt;AC35:AI35)))</f>
        <v/>
      </c>
      <c r="AL35" s="87">
        <v>5</v>
      </c>
      <c r="AM35" s="88" t="s">
        <v>80</v>
      </c>
      <c r="AN35" s="450" t="str">
        <f>IF(O43="","",IF(O43&lt;O44,G43,G44))</f>
        <v/>
      </c>
      <c r="AO35" s="450"/>
      <c r="AP35" s="450"/>
    </row>
    <row r="36" spans="3:42">
      <c r="P36" s="76"/>
      <c r="Y36" s="81"/>
      <c r="AL36" s="163"/>
      <c r="AM36" s="4"/>
      <c r="AN36" s="443"/>
      <c r="AO36" s="443"/>
      <c r="AP36" s="443"/>
    </row>
    <row r="37" spans="3:42">
      <c r="P37" s="76"/>
      <c r="Q37" s="95" t="str">
        <f>IF(O31="","",IF(O31&gt;O32,G31,G32))</f>
        <v/>
      </c>
      <c r="R37" s="75"/>
      <c r="S37" s="75"/>
      <c r="T37" s="75"/>
      <c r="U37" s="75"/>
      <c r="V37" s="75"/>
      <c r="W37" s="75"/>
      <c r="X37" s="75"/>
      <c r="Y37" s="17" t="str">
        <f>IF(R37="","",SUMPRODUCT(--(R37:X37&gt;R38:X38)))</f>
        <v/>
      </c>
      <c r="Z37" s="11"/>
      <c r="AL37" s="163"/>
      <c r="AM37" s="4"/>
      <c r="AN37" s="443"/>
      <c r="AO37" s="443"/>
      <c r="AP37" s="443"/>
    </row>
    <row r="38" spans="3:42">
      <c r="P38" s="82"/>
      <c r="Q38" s="95" t="str">
        <f>IF(O43="","",IF(O43&gt;O44,G43,G44))</f>
        <v/>
      </c>
      <c r="R38" s="75"/>
      <c r="S38" s="75"/>
      <c r="T38" s="75"/>
      <c r="U38" s="75"/>
      <c r="V38" s="75"/>
      <c r="W38" s="75"/>
      <c r="X38" s="75"/>
      <c r="Y38" s="17" t="str">
        <f>IF(R37="","",SUMPRODUCT(--(R37:X37&lt;R38:X38)))</f>
        <v/>
      </c>
      <c r="Z38" s="11"/>
      <c r="AL38" s="163"/>
      <c r="AM38" s="4"/>
      <c r="AN38" s="443"/>
      <c r="AO38" s="443"/>
      <c r="AP38" s="443"/>
    </row>
    <row r="39" spans="3:42">
      <c r="P39" s="76"/>
      <c r="AL39" s="163"/>
      <c r="AM39" s="4"/>
      <c r="AN39" s="443"/>
      <c r="AO39" s="443"/>
      <c r="AP39" s="443"/>
    </row>
    <row r="40" spans="3:42">
      <c r="P40" s="76"/>
      <c r="AL40" s="163"/>
      <c r="AM40" s="4"/>
      <c r="AN40" s="443"/>
      <c r="AO40" s="443"/>
      <c r="AP40" s="443"/>
    </row>
    <row r="41" spans="3:42">
      <c r="O41" s="8"/>
      <c r="P41" s="76"/>
      <c r="AL41" s="163"/>
      <c r="AM41" s="4"/>
      <c r="AN41" s="443"/>
      <c r="AO41" s="443"/>
      <c r="AP41" s="443"/>
    </row>
    <row r="42" spans="3:42">
      <c r="O42" s="8"/>
      <c r="P42" s="76"/>
      <c r="AL42" s="163"/>
      <c r="AM42" s="4"/>
      <c r="AN42" s="443"/>
      <c r="AO42" s="443"/>
      <c r="AP42" s="443"/>
    </row>
    <row r="43" spans="3:42">
      <c r="F43" s="312"/>
      <c r="G43" s="151" t="str">
        <f>IF(F43="","",VLOOKUP(F43,$C$3:$D$10,2,FALSE))</f>
        <v/>
      </c>
      <c r="H43" s="75"/>
      <c r="I43" s="75"/>
      <c r="J43" s="75"/>
      <c r="K43" s="75"/>
      <c r="L43" s="75"/>
      <c r="M43" s="75"/>
      <c r="N43" s="75"/>
      <c r="O43" s="17" t="str">
        <f>IF(H43="","",SUMPRODUCT(--(H43:N43&gt;H44:N44)))</f>
        <v/>
      </c>
      <c r="AL43" s="163"/>
      <c r="AM43" s="4"/>
      <c r="AN43" s="443"/>
      <c r="AO43" s="443"/>
      <c r="AP43" s="443"/>
    </row>
    <row r="44" spans="3:42">
      <c r="F44" s="312">
        <v>3</v>
      </c>
      <c r="G44" s="151" t="str">
        <f>IF(F44="","",VLOOKUP(F44,$C$3:$D$10,2,FALSE))</f>
        <v/>
      </c>
      <c r="H44" s="75"/>
      <c r="I44" s="75"/>
      <c r="J44" s="75"/>
      <c r="K44" s="75"/>
      <c r="L44" s="75"/>
      <c r="M44" s="75"/>
      <c r="N44" s="75"/>
      <c r="O44" s="17" t="str">
        <f>IF(H43="","",SUMPRODUCT(--(H43:N43&lt;H44:N44)))</f>
        <v/>
      </c>
    </row>
    <row r="49" spans="36:42">
      <c r="AJ49" s="8"/>
    </row>
    <row r="50" spans="36:42">
      <c r="AM50" s="4"/>
      <c r="AN50" s="443"/>
      <c r="AO50" s="443"/>
      <c r="AP50" s="443"/>
    </row>
    <row r="51" spans="36:42">
      <c r="AM51" s="4"/>
      <c r="AN51" s="443"/>
      <c r="AO51" s="443"/>
      <c r="AP51" s="443"/>
    </row>
    <row r="52" spans="36:42">
      <c r="AM52" s="4"/>
      <c r="AN52" s="443"/>
      <c r="AO52" s="443"/>
      <c r="AP52" s="443"/>
    </row>
  </sheetData>
  <mergeCells count="29">
    <mergeCell ref="C1:D1"/>
    <mergeCell ref="AN15:AN17"/>
    <mergeCell ref="AM16:AM18"/>
    <mergeCell ref="AO16:AO18"/>
    <mergeCell ref="AO19:AO21"/>
    <mergeCell ref="AN20:AN23"/>
    <mergeCell ref="AM21:AM23"/>
    <mergeCell ref="AO22:AO23"/>
    <mergeCell ref="C21:D24"/>
    <mergeCell ref="AN38:AP38"/>
    <mergeCell ref="AL27:AP27"/>
    <mergeCell ref="AN28:AP28"/>
    <mergeCell ref="AN29:AP29"/>
    <mergeCell ref="AN30:AP30"/>
    <mergeCell ref="AN31:AP31"/>
    <mergeCell ref="AN32:AP32"/>
    <mergeCell ref="AN33:AP33"/>
    <mergeCell ref="AN34:AP34"/>
    <mergeCell ref="AN35:AP35"/>
    <mergeCell ref="AN36:AP36"/>
    <mergeCell ref="AN37:AP37"/>
    <mergeCell ref="AN51:AP51"/>
    <mergeCell ref="AN52:AP52"/>
    <mergeCell ref="AN39:AP39"/>
    <mergeCell ref="AN40:AP40"/>
    <mergeCell ref="AN41:AP41"/>
    <mergeCell ref="AN42:AP42"/>
    <mergeCell ref="AN43:AP43"/>
    <mergeCell ref="AN50:AP50"/>
  </mergeCells>
  <pageMargins left="0.7" right="0.7" top="0.75" bottom="0.75" header="0.3" footer="0.3"/>
  <pageSetup paperSize="9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B1:BA52"/>
  <sheetViews>
    <sheetView topLeftCell="A8" zoomScale="90" zoomScaleNormal="90" workbookViewId="0">
      <selection activeCell="E42" sqref="E42"/>
    </sheetView>
  </sheetViews>
  <sheetFormatPr defaultRowHeight="14.4"/>
  <cols>
    <col min="2" max="2" width="11.5546875" customWidth="1"/>
    <col min="4" max="4" width="31.44140625" customWidth="1"/>
    <col min="7" max="7" width="9.109375" style="58"/>
    <col min="8" max="8" width="31.44140625" style="2" customWidth="1"/>
    <col min="9" max="11" width="3.33203125" style="2" bestFit="1" customWidth="1"/>
    <col min="12" max="16" width="3" style="2" customWidth="1"/>
    <col min="17" max="17" width="9.109375" style="2"/>
    <col min="18" max="18" width="31.44140625" style="2" customWidth="1"/>
    <col min="19" max="21" width="3.33203125" style="2" bestFit="1" customWidth="1"/>
    <col min="22" max="26" width="3" style="2" customWidth="1"/>
    <col min="27" max="27" width="9.109375" style="2"/>
    <col min="28" max="28" width="31.44140625" style="2" customWidth="1"/>
    <col min="29" max="36" width="3.109375" style="2" customWidth="1"/>
    <col min="37" max="37" width="4.5546875" style="2" customWidth="1"/>
    <col min="38" max="38" width="4.5546875" customWidth="1"/>
    <col min="39" max="39" width="31.44140625" style="2" customWidth="1"/>
    <col min="40" max="40" width="3.33203125" style="2" bestFit="1" customWidth="1"/>
    <col min="41" max="41" width="3.21875" style="2" customWidth="1"/>
    <col min="42" max="42" width="3.33203125" style="2" bestFit="1" customWidth="1"/>
    <col min="43" max="47" width="3" style="2" customWidth="1"/>
    <col min="50" max="52" width="31.44140625" customWidth="1"/>
  </cols>
  <sheetData>
    <row r="1" spans="2:53" ht="28.8">
      <c r="C1" s="453" t="s">
        <v>61</v>
      </c>
      <c r="D1" s="454"/>
      <c r="E1" s="345" t="s">
        <v>913</v>
      </c>
      <c r="F1" s="345" t="s">
        <v>912</v>
      </c>
      <c r="G1" s="55" t="s">
        <v>78</v>
      </c>
      <c r="H1" s="50" t="s">
        <v>20</v>
      </c>
      <c r="I1" s="71" t="s">
        <v>8</v>
      </c>
      <c r="J1" s="71" t="s">
        <v>9</v>
      </c>
      <c r="K1" s="71" t="s">
        <v>10</v>
      </c>
      <c r="L1" s="71" t="s">
        <v>11</v>
      </c>
      <c r="M1" s="71" t="s">
        <v>12</v>
      </c>
      <c r="N1" s="71" t="s">
        <v>13</v>
      </c>
      <c r="O1" s="71" t="s">
        <v>14</v>
      </c>
      <c r="P1" s="72" t="s">
        <v>19</v>
      </c>
      <c r="Q1" s="53"/>
      <c r="R1" s="50" t="s">
        <v>21</v>
      </c>
      <c r="S1" s="71" t="s">
        <v>8</v>
      </c>
      <c r="T1" s="71" t="s">
        <v>9</v>
      </c>
      <c r="U1" s="71" t="s">
        <v>10</v>
      </c>
      <c r="V1" s="71" t="s">
        <v>11</v>
      </c>
      <c r="W1" s="71" t="s">
        <v>12</v>
      </c>
      <c r="X1" s="71" t="s">
        <v>13</v>
      </c>
      <c r="Y1" s="71" t="s">
        <v>14</v>
      </c>
      <c r="Z1" s="72" t="s">
        <v>19</v>
      </c>
      <c r="AB1" s="50" t="s">
        <v>22</v>
      </c>
      <c r="AC1" s="71" t="s">
        <v>8</v>
      </c>
      <c r="AD1" s="71" t="s">
        <v>9</v>
      </c>
      <c r="AE1" s="71" t="s">
        <v>10</v>
      </c>
      <c r="AF1" s="71" t="s">
        <v>11</v>
      </c>
      <c r="AG1" s="71" t="s">
        <v>12</v>
      </c>
      <c r="AH1" s="71" t="s">
        <v>13</v>
      </c>
      <c r="AI1" s="71" t="s">
        <v>14</v>
      </c>
      <c r="AJ1" s="73" t="s">
        <v>19</v>
      </c>
      <c r="AK1" s="77"/>
      <c r="AL1" s="69"/>
      <c r="AM1" s="50" t="s">
        <v>23</v>
      </c>
      <c r="AN1" s="71" t="s">
        <v>8</v>
      </c>
      <c r="AO1" s="71" t="s">
        <v>9</v>
      </c>
      <c r="AP1" s="71" t="s">
        <v>10</v>
      </c>
      <c r="AQ1" s="71" t="s">
        <v>11</v>
      </c>
      <c r="AR1" s="71" t="s">
        <v>12</v>
      </c>
      <c r="AS1" s="71" t="s">
        <v>13</v>
      </c>
      <c r="AT1" s="71" t="s">
        <v>14</v>
      </c>
      <c r="AU1" s="72" t="s">
        <v>19</v>
      </c>
      <c r="AX1" s="53"/>
      <c r="AY1" s="56"/>
      <c r="AZ1" s="56"/>
      <c r="BA1" s="56"/>
    </row>
    <row r="2" spans="2:53" ht="15" thickBot="1">
      <c r="B2" s="238" t="s">
        <v>125</v>
      </c>
      <c r="C2" s="238" t="s">
        <v>78</v>
      </c>
    </row>
    <row r="3" spans="2:53" ht="15.6">
      <c r="B3" s="218" t="s">
        <v>25</v>
      </c>
      <c r="C3" s="210">
        <v>1</v>
      </c>
      <c r="D3" s="207" t="str">
        <f>IF(' I'!$X$2="","",' I'!$X$2)</f>
        <v/>
      </c>
      <c r="G3" s="35"/>
    </row>
    <row r="4" spans="2:53" ht="16.2" thickBot="1">
      <c r="B4" s="214" t="s">
        <v>55</v>
      </c>
      <c r="C4" s="215">
        <v>2</v>
      </c>
      <c r="D4" s="208" t="str">
        <f>IF(' I'!$X$3="","",' I'!$X$3)</f>
        <v/>
      </c>
      <c r="G4" s="159"/>
      <c r="H4" s="160"/>
      <c r="I4" s="160"/>
      <c r="J4" s="160"/>
      <c r="K4" s="160"/>
      <c r="L4" s="160"/>
      <c r="M4" s="160"/>
      <c r="N4" s="160"/>
      <c r="O4" s="160"/>
      <c r="P4" s="61"/>
    </row>
    <row r="5" spans="2:53" ht="15.6">
      <c r="B5" s="218" t="s">
        <v>27</v>
      </c>
      <c r="C5" s="210">
        <v>3</v>
      </c>
      <c r="D5" s="211" t="str">
        <f>IF(' II'!$X$2="","",' II'!$X$2)</f>
        <v/>
      </c>
      <c r="F5" s="2">
        <v>1</v>
      </c>
      <c r="G5" s="155">
        <v>1</v>
      </c>
      <c r="H5" s="156" t="str">
        <f>IF(G5="","",VLOOKUP(G5,$C$3:$D$18,2,FALSE))</f>
        <v/>
      </c>
      <c r="I5" s="157"/>
      <c r="J5" s="157"/>
      <c r="K5" s="157"/>
      <c r="L5" s="157"/>
      <c r="M5" s="157"/>
      <c r="N5" s="157"/>
      <c r="O5" s="157"/>
      <c r="P5" s="158" t="str">
        <f>IF(I4="","",SUMPRODUCT(--(I4:O4&lt;I5:O5)))</f>
        <v/>
      </c>
    </row>
    <row r="6" spans="2:53" ht="16.2" thickBot="1">
      <c r="B6" s="219" t="s">
        <v>54</v>
      </c>
      <c r="C6" s="216">
        <v>4</v>
      </c>
      <c r="D6" s="217" t="str">
        <f>IF(' II'!$X$3="","",' II'!$X$3)</f>
        <v/>
      </c>
      <c r="F6" s="2"/>
      <c r="G6" s="153"/>
      <c r="P6" s="8"/>
      <c r="Q6" s="76"/>
    </row>
    <row r="7" spans="2:53" ht="15.6">
      <c r="B7" s="212" t="s">
        <v>29</v>
      </c>
      <c r="C7" s="213">
        <v>5</v>
      </c>
      <c r="D7" s="207" t="str">
        <f>IF(' III'!$X$2="","",' III'!$X$2)</f>
        <v/>
      </c>
      <c r="F7" s="2"/>
      <c r="G7" s="153"/>
      <c r="Q7" s="76"/>
      <c r="R7" s="96" t="str">
        <f>H5</f>
        <v/>
      </c>
      <c r="S7" s="75"/>
      <c r="T7" s="75"/>
      <c r="U7" s="75"/>
      <c r="V7" s="75"/>
      <c r="W7" s="75"/>
      <c r="X7" s="75"/>
      <c r="Y7" s="75"/>
      <c r="Z7" s="17" t="str">
        <f>IF(S7="","",SUMPRODUCT(--(S7:Y7&gt;S8:Y8)))</f>
        <v/>
      </c>
    </row>
    <row r="8" spans="2:53" ht="16.2" thickBot="1">
      <c r="B8" s="214" t="s">
        <v>53</v>
      </c>
      <c r="C8" s="215">
        <v>6</v>
      </c>
      <c r="D8" s="208" t="str">
        <f>IF(' III'!$X$3="","",' III'!$X$3)</f>
        <v/>
      </c>
      <c r="F8" s="2"/>
      <c r="G8" s="153"/>
      <c r="Q8" s="82"/>
      <c r="R8" s="96" t="str">
        <f>IF(P10="","",IF(P10&gt;P11,H10,H11))</f>
        <v/>
      </c>
      <c r="S8" s="75"/>
      <c r="T8" s="75"/>
      <c r="U8" s="75"/>
      <c r="V8" s="75"/>
      <c r="W8" s="75"/>
      <c r="X8" s="75"/>
      <c r="Y8" s="75"/>
      <c r="Z8" s="17" t="str">
        <f>IF(S7="","",SUMPRODUCT(--(S7:Y7&lt;S8:Y8)))</f>
        <v/>
      </c>
    </row>
    <row r="9" spans="2:53" ht="15.6">
      <c r="B9" s="218" t="s">
        <v>30</v>
      </c>
      <c r="C9" s="210">
        <v>7</v>
      </c>
      <c r="D9" s="211" t="str">
        <f>IF(IV!$X$2="","",IV!$X$2)</f>
        <v/>
      </c>
      <c r="F9" s="2"/>
      <c r="G9" s="153"/>
      <c r="Q9" s="76"/>
      <c r="Z9" s="8"/>
      <c r="AA9" s="76"/>
    </row>
    <row r="10" spans="2:53" ht="16.2" thickBot="1">
      <c r="B10" s="219" t="s">
        <v>52</v>
      </c>
      <c r="C10" s="216">
        <v>8</v>
      </c>
      <c r="D10" s="217" t="str">
        <f>IF(IV!$X$3="","",IV!$X$3)</f>
        <v/>
      </c>
      <c r="F10" s="2">
        <v>2</v>
      </c>
      <c r="G10" s="152"/>
      <c r="H10" s="151" t="str">
        <f>IF(G10="","",VLOOKUP(G10,$C$3:$D$18,2,FALSE))</f>
        <v/>
      </c>
      <c r="I10" s="75"/>
      <c r="J10" s="75"/>
      <c r="K10" s="75"/>
      <c r="L10" s="75"/>
      <c r="M10" s="75"/>
      <c r="N10" s="75"/>
      <c r="O10" s="75"/>
      <c r="P10" s="17" t="str">
        <f>IF(I10="","",SUMPRODUCT(--(I10:O10&gt;I11:O11)))</f>
        <v/>
      </c>
      <c r="Z10" s="8"/>
      <c r="AA10" s="76"/>
    </row>
    <row r="11" spans="2:53" ht="15.6">
      <c r="B11" s="212" t="s">
        <v>31</v>
      </c>
      <c r="C11" s="213">
        <v>9</v>
      </c>
      <c r="D11" s="207" t="str">
        <f>IF(V!$X$2="","",V!$X$2)</f>
        <v/>
      </c>
      <c r="F11" s="2">
        <v>3</v>
      </c>
      <c r="G11" s="154"/>
      <c r="H11" s="151" t="str">
        <f>IF(G11="","",VLOOKUP(G11,$C$3:$D$18,2,FALSE))</f>
        <v/>
      </c>
      <c r="I11" s="75"/>
      <c r="J11" s="75"/>
      <c r="K11" s="75"/>
      <c r="L11" s="75"/>
      <c r="M11" s="75"/>
      <c r="N11" s="75"/>
      <c r="O11" s="75"/>
      <c r="P11" s="17" t="str">
        <f>IF(I10="","",SUMPRODUCT(--(I10:O10&lt;I11:O11)))</f>
        <v/>
      </c>
      <c r="AA11" s="76"/>
    </row>
    <row r="12" spans="2:53" ht="16.2" thickBot="1">
      <c r="B12" s="214" t="s">
        <v>51</v>
      </c>
      <c r="C12" s="215">
        <v>10</v>
      </c>
      <c r="D12" s="208" t="str">
        <f>IF(V!$X$3="","",V!$X$3)</f>
        <v/>
      </c>
      <c r="F12" s="2"/>
      <c r="G12" s="153"/>
      <c r="AA12" s="76"/>
      <c r="AY12" s="45"/>
    </row>
    <row r="13" spans="2:53" ht="15.6">
      <c r="B13" s="218" t="s">
        <v>32</v>
      </c>
      <c r="C13" s="210">
        <v>11</v>
      </c>
      <c r="D13" s="211" t="str">
        <f>IF(VI!$X$2="","",VI!$X$2)</f>
        <v/>
      </c>
      <c r="F13" s="2"/>
      <c r="G13" s="153"/>
      <c r="P13" s="8"/>
      <c r="AA13" s="76"/>
      <c r="AB13" s="95" t="str">
        <f>IF(Z7="","",IF(Z7&gt;Z8,R7,R8))</f>
        <v/>
      </c>
      <c r="AC13" s="75"/>
      <c r="AD13" s="75"/>
      <c r="AE13" s="75"/>
      <c r="AF13" s="75"/>
      <c r="AG13" s="75"/>
      <c r="AH13" s="75"/>
      <c r="AI13" s="75"/>
      <c r="AJ13" s="17" t="str">
        <f>IF(AC13="","",SUMPRODUCT(--(AC13:AI13&gt;AC14:AI14)))</f>
        <v/>
      </c>
      <c r="AK13" s="11"/>
    </row>
    <row r="14" spans="2:53" ht="16.2" thickBot="1">
      <c r="B14" s="214" t="s">
        <v>50</v>
      </c>
      <c r="C14" s="215">
        <v>12</v>
      </c>
      <c r="D14" s="209" t="str">
        <f>IF(VI!$X$3="","",VI!$X$3)</f>
        <v/>
      </c>
      <c r="F14" s="2"/>
      <c r="G14" s="153"/>
      <c r="P14" s="8"/>
      <c r="AA14" s="82"/>
      <c r="AB14" s="95" t="str">
        <f>IF(Z19="","",IF(Z19&gt;Z20,R19,R20))</f>
        <v/>
      </c>
      <c r="AC14" s="75"/>
      <c r="AD14" s="75"/>
      <c r="AE14" s="75"/>
      <c r="AF14" s="75"/>
      <c r="AG14" s="75"/>
      <c r="AH14" s="75"/>
      <c r="AI14" s="75"/>
      <c r="AJ14" s="17" t="str">
        <f>IF(AC13="","",SUMPRODUCT(--(AC13:AI13&lt;AC14:AI14)))</f>
        <v/>
      </c>
      <c r="AK14" s="11"/>
    </row>
    <row r="15" spans="2:53" ht="15.6">
      <c r="C15" s="35"/>
      <c r="D15" s="2"/>
      <c r="F15" s="2"/>
      <c r="G15" s="153"/>
      <c r="AA15" s="76"/>
      <c r="AJ15" s="79"/>
      <c r="AY15" s="455" t="str">
        <f>IF(AU25="","",IF(AU25&gt;AU26,AM25,AM26))</f>
        <v/>
      </c>
    </row>
    <row r="16" spans="2:53" ht="15.6">
      <c r="C16" s="35"/>
      <c r="D16" s="2"/>
      <c r="F16" s="2"/>
      <c r="G16" s="159"/>
      <c r="H16" s="160"/>
      <c r="I16" s="160"/>
      <c r="J16" s="160"/>
      <c r="K16" s="160"/>
      <c r="L16" s="160"/>
      <c r="M16" s="160"/>
      <c r="N16" s="160"/>
      <c r="O16" s="160"/>
      <c r="P16" s="61"/>
      <c r="AA16" s="76"/>
      <c r="AJ16" s="80"/>
      <c r="AX16" s="455" t="str">
        <f>IF(AU25="","",IF(AU25&lt;AU26,AM25,AM26))</f>
        <v/>
      </c>
      <c r="AY16" s="455"/>
      <c r="AZ16" s="456" t="str">
        <f>IF(AU25=AU26,"",IF(AU34=AU35,AM34,IF(AU34&gt;AU35,AM34,AM35)))</f>
        <v/>
      </c>
    </row>
    <row r="17" spans="3:53" ht="15.6">
      <c r="C17" s="35"/>
      <c r="D17" s="2"/>
      <c r="F17" s="2">
        <v>4</v>
      </c>
      <c r="G17" s="155"/>
      <c r="H17" s="156" t="str">
        <f>IF(G17="","",VLOOKUP(G17,$C$3:$D$18,2,FALSE))</f>
        <v/>
      </c>
      <c r="I17" s="157"/>
      <c r="J17" s="157"/>
      <c r="K17" s="157"/>
      <c r="L17" s="157"/>
      <c r="M17" s="157"/>
      <c r="N17" s="157"/>
      <c r="O17" s="157"/>
      <c r="P17" s="158" t="str" cm="1">
        <f t="array" ref="P17">IF(I17="","",SUMPRODUCT(--(I17:O17&gt;I18:O18)))</f>
        <v/>
      </c>
      <c r="AA17" s="76"/>
      <c r="AJ17" s="80"/>
      <c r="AU17" s="8"/>
      <c r="AX17" s="455"/>
      <c r="AY17" s="455"/>
      <c r="AZ17" s="456"/>
    </row>
    <row r="18" spans="3:53" ht="15.6">
      <c r="C18" s="35"/>
      <c r="D18" s="2"/>
      <c r="E18" s="2" t="s">
        <v>914</v>
      </c>
      <c r="F18" s="2">
        <v>5</v>
      </c>
      <c r="G18" s="152"/>
      <c r="H18" s="151" t="str">
        <f>IF(G18="","",VLOOKUP(G18,$C$3:$D$18,2,FALSE))</f>
        <v/>
      </c>
      <c r="I18" s="75"/>
      <c r="J18" s="75"/>
      <c r="K18" s="75"/>
      <c r="L18" s="75"/>
      <c r="M18" s="75"/>
      <c r="N18" s="75"/>
      <c r="O18" s="75"/>
      <c r="P18" s="17" t="str" cm="1">
        <f t="array" ref="P18">IF(I17="","",SUMPRODUCT(--(I17:O17&lt;I18:O18)))</f>
        <v/>
      </c>
      <c r="Q18" s="76"/>
      <c r="AA18" s="76"/>
      <c r="AJ18" s="80"/>
      <c r="AU18" s="8"/>
      <c r="AX18" s="455"/>
      <c r="AZ18" s="456"/>
    </row>
    <row r="19" spans="3:53" ht="16.2" thickBot="1">
      <c r="C19" s="35"/>
      <c r="D19" s="2"/>
      <c r="F19" s="2"/>
      <c r="G19" s="153"/>
      <c r="Q19" s="76"/>
      <c r="R19" s="96" t="str">
        <f>IF(P17="","",IF(P17&gt;P18,H17,H18))</f>
        <v/>
      </c>
      <c r="S19" s="75"/>
      <c r="T19" s="75"/>
      <c r="U19" s="75"/>
      <c r="V19" s="75"/>
      <c r="W19" s="75"/>
      <c r="X19" s="75"/>
      <c r="Y19" s="75"/>
      <c r="Z19" s="17" t="str">
        <f>IF(S19="","",SUMPRODUCT(--(S19:Y19&gt;S20:Y20)))</f>
        <v/>
      </c>
      <c r="AJ19" s="80"/>
      <c r="AZ19" s="457" t="str">
        <f>IF(AU25=AU26,"",IF(OR(AU34&gt;AU35,AU34&lt;AU35),"",AM35))</f>
        <v/>
      </c>
    </row>
    <row r="20" spans="3:53" ht="16.2" thickBot="1">
      <c r="C20" s="35"/>
      <c r="D20" s="2"/>
      <c r="F20" s="2"/>
      <c r="G20" s="153"/>
      <c r="Q20" s="82"/>
      <c r="R20" s="96" t="str">
        <f>H23</f>
        <v/>
      </c>
      <c r="S20" s="75"/>
      <c r="T20" s="75"/>
      <c r="U20" s="75"/>
      <c r="V20" s="75"/>
      <c r="W20" s="75"/>
      <c r="X20" s="75"/>
      <c r="Y20" s="75"/>
      <c r="Z20" s="17" t="str">
        <f>IF(S19="","",SUMPRODUCT(--(S19:Y19&lt;S20:Y20)))</f>
        <v/>
      </c>
      <c r="AJ20" s="80"/>
      <c r="AY20" s="469" t="s">
        <v>58</v>
      </c>
      <c r="AZ20" s="457"/>
    </row>
    <row r="21" spans="3:53" ht="16.2" thickBot="1">
      <c r="C21" s="35"/>
      <c r="D21" s="2"/>
      <c r="F21" s="2"/>
      <c r="G21" s="153"/>
      <c r="P21" s="8"/>
      <c r="Q21" s="76"/>
      <c r="AJ21" s="80"/>
      <c r="AX21" s="472" t="s">
        <v>59</v>
      </c>
      <c r="AY21" s="470"/>
      <c r="AZ21" s="457"/>
    </row>
    <row r="22" spans="3:53" ht="15.6">
      <c r="C22" s="35"/>
      <c r="D22" s="2"/>
      <c r="F22" s="2"/>
      <c r="G22" s="35"/>
      <c r="P22" s="11"/>
      <c r="AJ22" s="80"/>
      <c r="AX22" s="473"/>
      <c r="AY22" s="470"/>
      <c r="AZ22" s="475" t="s">
        <v>60</v>
      </c>
    </row>
    <row r="23" spans="3:53" ht="16.2" thickBot="1">
      <c r="C23" s="35"/>
      <c r="D23" s="2"/>
      <c r="E23" t="s">
        <v>686</v>
      </c>
      <c r="F23" s="2">
        <v>6</v>
      </c>
      <c r="G23" s="154"/>
      <c r="H23" s="151" t="str">
        <f>IF(G23="","",VLOOKUP(G23,$C$3:$D$18,2,FALSE))</f>
        <v/>
      </c>
      <c r="I23" s="75"/>
      <c r="J23" s="75"/>
      <c r="K23" s="75"/>
      <c r="L23" s="75"/>
      <c r="M23" s="75"/>
      <c r="N23" s="75"/>
      <c r="O23" s="75"/>
      <c r="P23" s="17"/>
      <c r="AJ23" s="80"/>
      <c r="AX23" s="474"/>
      <c r="AY23" s="471"/>
      <c r="AZ23" s="476"/>
    </row>
    <row r="24" spans="3:53" ht="15.6">
      <c r="C24" s="35"/>
      <c r="D24" s="2"/>
      <c r="F24" s="2"/>
      <c r="G24" s="153"/>
      <c r="AJ24" s="80"/>
    </row>
    <row r="25" spans="3:53" ht="15.6">
      <c r="C25" s="35"/>
      <c r="D25" s="2"/>
      <c r="F25" s="2"/>
      <c r="G25" s="153"/>
      <c r="Z25" s="8"/>
      <c r="AJ25" s="80"/>
      <c r="AM25" s="97" t="str">
        <f>IF(AJ13="","",IF(AJ13&gt;AJ14,AB13,AB14))</f>
        <v/>
      </c>
      <c r="AN25" s="75"/>
      <c r="AO25" s="75"/>
      <c r="AP25" s="75"/>
      <c r="AQ25" s="75"/>
      <c r="AR25" s="75"/>
      <c r="AS25" s="75"/>
      <c r="AT25" s="75"/>
      <c r="AU25" s="17" t="str">
        <f>IF(AN25="","",SUMPRODUCT(--(AN25:AT25&gt;AN26:AT26)))</f>
        <v/>
      </c>
    </row>
    <row r="26" spans="3:53" ht="15.6">
      <c r="C26" s="35"/>
      <c r="D26" s="2"/>
      <c r="F26" s="2"/>
      <c r="G26" s="153"/>
      <c r="Z26" s="8"/>
      <c r="AJ26" s="80"/>
      <c r="AK26" s="78"/>
      <c r="AL26" s="31"/>
      <c r="AM26" s="97" t="str">
        <f>IF(AJ37="","",IF(AJ37&gt;AJ38,AB37,AB38))</f>
        <v/>
      </c>
      <c r="AN26" s="75"/>
      <c r="AO26" s="75"/>
      <c r="AP26" s="75"/>
      <c r="AQ26" s="75"/>
      <c r="AR26" s="75"/>
      <c r="AS26" s="75"/>
      <c r="AT26" s="75"/>
      <c r="AU26" s="17" t="str">
        <f>IF(AN25="","",SUMPRODUCT(--(AN25:AT25&lt;AN26:AT26)))</f>
        <v/>
      </c>
    </row>
    <row r="27" spans="3:53" ht="15.6">
      <c r="C27" s="35"/>
      <c r="D27" s="2"/>
      <c r="F27" s="2"/>
      <c r="G27" s="35"/>
      <c r="AJ27" s="80"/>
      <c r="AL27" s="38"/>
      <c r="AW27" s="444" t="s">
        <v>81</v>
      </c>
      <c r="AX27" s="445"/>
      <c r="AY27" s="445"/>
      <c r="AZ27" s="445"/>
      <c r="BA27" s="446"/>
    </row>
    <row r="28" spans="3:53" ht="15.6">
      <c r="C28" s="35"/>
      <c r="D28" s="2"/>
      <c r="F28" s="2"/>
      <c r="G28" s="159"/>
      <c r="H28" s="160"/>
      <c r="I28" s="160"/>
      <c r="J28" s="160"/>
      <c r="K28" s="160"/>
      <c r="L28" s="160"/>
      <c r="M28" s="160"/>
      <c r="N28" s="160"/>
      <c r="O28" s="160"/>
      <c r="P28" s="61"/>
      <c r="AJ28" s="80"/>
      <c r="AL28" s="38"/>
      <c r="AW28" s="84">
        <v>1</v>
      </c>
      <c r="AX28" s="85" t="s">
        <v>82</v>
      </c>
      <c r="AY28" s="468" t="str">
        <f>IF(AU25="","",IF(AU25&gt;AU26,AM25,AM26))</f>
        <v/>
      </c>
      <c r="AZ28" s="468"/>
      <c r="BA28" s="468"/>
    </row>
    <row r="29" spans="3:53" ht="15.6">
      <c r="C29" s="35"/>
      <c r="D29" s="2"/>
      <c r="E29" t="s">
        <v>686</v>
      </c>
      <c r="F29" s="2">
        <v>7</v>
      </c>
      <c r="G29" s="155"/>
      <c r="H29" s="156" t="str">
        <f>IF(G29="","",VLOOKUP(G29,$C$3:$D$18,2,FALSE))</f>
        <v/>
      </c>
      <c r="I29" s="157"/>
      <c r="J29" s="157"/>
      <c r="K29" s="157"/>
      <c r="L29" s="157"/>
      <c r="M29" s="157"/>
      <c r="N29" s="157"/>
      <c r="O29" s="157"/>
      <c r="P29" s="158" t="str">
        <f>IF(I28="","",SUMPRODUCT(--(I28:O28&lt;I29:O29)))</f>
        <v/>
      </c>
      <c r="AJ29" s="80"/>
      <c r="AL29" s="38"/>
      <c r="AW29" s="90">
        <v>2</v>
      </c>
      <c r="AX29" s="91" t="s">
        <v>79</v>
      </c>
      <c r="AY29" s="448" t="str">
        <f>IF(AU25="","",IF(AU25&lt;AU26,AM25,AM26))</f>
        <v/>
      </c>
      <c r="AZ29" s="448"/>
      <c r="BA29" s="448"/>
    </row>
    <row r="30" spans="3:53" ht="15.6">
      <c r="C30" s="35"/>
      <c r="D30" s="2"/>
      <c r="G30" s="153"/>
      <c r="P30" s="8"/>
      <c r="Q30" s="76"/>
      <c r="AJ30" s="80"/>
      <c r="AL30" s="38"/>
      <c r="AM30" s="42" t="s">
        <v>56</v>
      </c>
      <c r="AW30" s="86">
        <v>3</v>
      </c>
      <c r="AX30" s="20" t="str">
        <f>IF(AU34="","Semi-Finalist","Third Place")</f>
        <v>Semi-Finalist</v>
      </c>
      <c r="AY30" s="449" t="str">
        <f>IF(AU25=AU26,"",IF(AU34=AU35,AM34,IF(AU34&gt;AU35,AM34,AM35)))</f>
        <v/>
      </c>
      <c r="AZ30" s="449"/>
      <c r="BA30" s="449"/>
    </row>
    <row r="31" spans="3:53" ht="15.6">
      <c r="C31" s="35"/>
      <c r="D31" s="2"/>
      <c r="G31" s="153"/>
      <c r="Q31" s="76"/>
      <c r="R31" s="96" t="str">
        <f>H29</f>
        <v/>
      </c>
      <c r="S31" s="75"/>
      <c r="T31" s="75"/>
      <c r="U31" s="75"/>
      <c r="V31" s="75"/>
      <c r="W31" s="75"/>
      <c r="X31" s="75"/>
      <c r="Y31" s="75"/>
      <c r="Z31" s="17" t="str">
        <f>IF(S31="","",SUMPRODUCT(--(S31:Y31&gt;S32:Y32)))</f>
        <v/>
      </c>
      <c r="AJ31" s="80"/>
      <c r="AL31" s="38"/>
      <c r="AW31" s="89" t="str">
        <f>IF(AU35="","3","4")</f>
        <v>3</v>
      </c>
      <c r="AX31" s="20" t="str">
        <f>IF(AU35="","Semi-Finalist","Fourth Place")</f>
        <v>Semi-Finalist</v>
      </c>
      <c r="AY31" s="449" t="str">
        <f>IF(AU25=AU26,"",IF(AU34=AU35,AM35,IF(AU34&lt;AU35,AM34,AM35)))</f>
        <v/>
      </c>
      <c r="AZ31" s="449"/>
      <c r="BA31" s="449"/>
    </row>
    <row r="32" spans="3:53" ht="15.6">
      <c r="C32" s="35"/>
      <c r="D32" s="2"/>
      <c r="G32" s="153"/>
      <c r="Q32" s="82"/>
      <c r="R32" s="96" t="str">
        <f>IF(P34="","",IF(P34&gt;P35,H34,H35))</f>
        <v/>
      </c>
      <c r="S32" s="75"/>
      <c r="T32" s="75"/>
      <c r="U32" s="75"/>
      <c r="V32" s="75"/>
      <c r="W32" s="75"/>
      <c r="X32" s="75"/>
      <c r="Y32" s="75"/>
      <c r="Z32" s="17" t="str">
        <f>IF(S31="","",SUMPRODUCT(--(S31:Y31&lt;S32:Y32)))</f>
        <v/>
      </c>
      <c r="AJ32" s="80"/>
      <c r="AL32" s="38"/>
      <c r="AW32" s="87">
        <v>5</v>
      </c>
      <c r="AX32" s="88" t="s">
        <v>80</v>
      </c>
      <c r="AY32" s="450" t="str">
        <f>IF(Z7="","",IF(Z7&lt;Z8,R7,R8))</f>
        <v/>
      </c>
      <c r="AZ32" s="450"/>
      <c r="BA32" s="450"/>
    </row>
    <row r="33" spans="3:53" ht="15.6">
      <c r="C33" s="35"/>
      <c r="D33" s="2"/>
      <c r="G33" s="153"/>
      <c r="Q33" s="76"/>
      <c r="AA33" s="76"/>
      <c r="AJ33" s="80"/>
      <c r="AL33" s="38"/>
      <c r="AW33" s="87">
        <v>5</v>
      </c>
      <c r="AX33" s="88" t="s">
        <v>80</v>
      </c>
      <c r="AY33" s="450" t="str">
        <f>IF(Z19="","",IF(Z19&lt;Z20,R19,R20))</f>
        <v/>
      </c>
      <c r="AZ33" s="450"/>
      <c r="BA33" s="450"/>
    </row>
    <row r="34" spans="3:53" ht="15.6">
      <c r="C34" s="35"/>
      <c r="D34" s="2"/>
      <c r="E34" s="2" t="s">
        <v>914</v>
      </c>
      <c r="F34" s="2">
        <v>8</v>
      </c>
      <c r="G34" s="152"/>
      <c r="H34" s="151" t="str">
        <f>IF(G34="","",VLOOKUP(G34,$C$3:$D$18,2,FALSE))</f>
        <v/>
      </c>
      <c r="I34" s="75"/>
      <c r="J34" s="75"/>
      <c r="K34" s="75"/>
      <c r="L34" s="75"/>
      <c r="M34" s="75"/>
      <c r="N34" s="75"/>
      <c r="O34" s="75"/>
      <c r="P34" s="17" t="str">
        <f>IF(I34="","",SUMPRODUCT(--(I34:O34&gt;I35:O35)))</f>
        <v/>
      </c>
      <c r="AA34" s="76"/>
      <c r="AJ34" s="80"/>
      <c r="AL34" s="62"/>
      <c r="AM34" s="98" t="str">
        <f>IF(AJ13="","",IF(AJ13&lt;AJ14,AB13,AB14))</f>
        <v/>
      </c>
      <c r="AN34" s="75"/>
      <c r="AO34" s="75"/>
      <c r="AP34" s="75"/>
      <c r="AQ34" s="75"/>
      <c r="AR34" s="75"/>
      <c r="AS34" s="75"/>
      <c r="AT34" s="75"/>
      <c r="AU34" s="17" t="str">
        <f>IF(AN34="","",SUMPRODUCT(--(AN34:AT34&gt;AN35:AT35)))</f>
        <v/>
      </c>
      <c r="AW34" s="87">
        <v>5</v>
      </c>
      <c r="AX34" s="88" t="s">
        <v>80</v>
      </c>
      <c r="AY34" s="450" t="str">
        <f>IF(Z31="","",IF(Z31&lt;Z32,R31,R32))</f>
        <v/>
      </c>
      <c r="AZ34" s="450"/>
      <c r="BA34" s="450"/>
    </row>
    <row r="35" spans="3:53">
      <c r="F35" s="2">
        <v>9</v>
      </c>
      <c r="G35" s="154"/>
      <c r="H35" s="151" t="str">
        <f>IF(G35="","",VLOOKUP(G35,$C$3:$D$18,2,FALSE))</f>
        <v/>
      </c>
      <c r="I35" s="75"/>
      <c r="J35" s="75"/>
      <c r="K35" s="75"/>
      <c r="L35" s="75"/>
      <c r="M35" s="75"/>
      <c r="N35" s="75"/>
      <c r="O35" s="75"/>
      <c r="P35" s="17" t="str">
        <f>IF(I34="","",SUMPRODUCT(--(I34:O34&lt;I35:O35)))</f>
        <v/>
      </c>
      <c r="AA35" s="76"/>
      <c r="AJ35" s="80"/>
      <c r="AM35" s="98" t="str">
        <f>IF(AJ37="","",IF(AJ37&lt;AJ38,AB37,AB38))</f>
        <v/>
      </c>
      <c r="AN35" s="75"/>
      <c r="AO35" s="75"/>
      <c r="AP35" s="75"/>
      <c r="AQ35" s="75"/>
      <c r="AR35" s="75"/>
      <c r="AS35" s="75"/>
      <c r="AT35" s="75"/>
      <c r="AU35" s="17" t="str">
        <f>IF(AN34="","",SUMPRODUCT(--(AN34:AT34&lt;AN35:AT35)))</f>
        <v/>
      </c>
      <c r="AW35" s="161">
        <v>5</v>
      </c>
      <c r="AX35" s="162" t="s">
        <v>80</v>
      </c>
      <c r="AY35" s="451" t="str">
        <f>IF(Z43="","",IF(Z43&lt;Z44,R43,R44))</f>
        <v/>
      </c>
      <c r="AZ35" s="451"/>
      <c r="BA35" s="451"/>
    </row>
    <row r="36" spans="3:53">
      <c r="F36" s="2"/>
      <c r="G36" s="153"/>
      <c r="AA36" s="76"/>
      <c r="AJ36" s="81"/>
      <c r="AW36" s="164"/>
      <c r="AX36" s="165"/>
      <c r="AY36" s="452"/>
      <c r="AZ36" s="452"/>
      <c r="BA36" s="452"/>
    </row>
    <row r="37" spans="3:53">
      <c r="F37" s="2"/>
      <c r="G37" s="153"/>
      <c r="P37" s="8"/>
      <c r="AA37" s="76"/>
      <c r="AB37" s="95" t="str">
        <f>IF(Z31="","",IF(Z31&gt;Z32,R31,R32))</f>
        <v/>
      </c>
      <c r="AC37" s="75"/>
      <c r="AD37" s="75"/>
      <c r="AE37" s="75"/>
      <c r="AF37" s="75"/>
      <c r="AG37" s="75"/>
      <c r="AH37" s="75"/>
      <c r="AI37" s="75"/>
      <c r="AJ37" s="17" t="str">
        <f>IF(AC37="","",SUMPRODUCT(--(AC37:AI37&gt;AC38:AI38)))</f>
        <v/>
      </c>
      <c r="AK37" s="11"/>
      <c r="AW37" s="163"/>
      <c r="AX37" s="4"/>
      <c r="AY37" s="443"/>
      <c r="AZ37" s="443"/>
      <c r="BA37" s="443"/>
    </row>
    <row r="38" spans="3:53">
      <c r="F38" s="2"/>
      <c r="G38" s="153"/>
      <c r="P38" s="8"/>
      <c r="AA38" s="82"/>
      <c r="AB38" s="95" t="str">
        <f>IF(Z43="","",IF(Z43&gt;Z44,R43,R44))</f>
        <v/>
      </c>
      <c r="AC38" s="75"/>
      <c r="AD38" s="75"/>
      <c r="AE38" s="75"/>
      <c r="AF38" s="75"/>
      <c r="AG38" s="75"/>
      <c r="AH38" s="75"/>
      <c r="AI38" s="75"/>
      <c r="AJ38" s="17" t="str">
        <f>IF(AC37="","",SUMPRODUCT(--(AC37:AI37&lt;AC38:AI38)))</f>
        <v/>
      </c>
      <c r="AK38" s="11"/>
      <c r="AW38" s="163"/>
      <c r="AX38" s="4"/>
      <c r="AY38" s="443"/>
      <c r="AZ38" s="443"/>
      <c r="BA38" s="443"/>
    </row>
    <row r="39" spans="3:53">
      <c r="F39" s="2"/>
      <c r="G39" s="153"/>
      <c r="AA39" s="76"/>
      <c r="AW39" s="163"/>
      <c r="AX39" s="4"/>
      <c r="AY39" s="443"/>
      <c r="AZ39" s="443"/>
      <c r="BA39" s="443"/>
    </row>
    <row r="40" spans="3:53" ht="15.6">
      <c r="F40" s="2"/>
      <c r="G40" s="159"/>
      <c r="H40" s="160"/>
      <c r="I40" s="160"/>
      <c r="J40" s="160"/>
      <c r="K40" s="160"/>
      <c r="L40" s="160"/>
      <c r="M40" s="160"/>
      <c r="N40" s="160"/>
      <c r="O40" s="160"/>
      <c r="P40" s="61"/>
      <c r="AA40" s="76"/>
      <c r="AW40" s="163"/>
      <c r="AX40" s="4"/>
      <c r="AY40" s="443"/>
      <c r="AZ40" s="443"/>
      <c r="BA40" s="443"/>
    </row>
    <row r="41" spans="3:53">
      <c r="F41" s="2">
        <v>10</v>
      </c>
      <c r="G41" s="155"/>
      <c r="H41" s="156" t="str">
        <f>IF(G41="","",VLOOKUP(G41,$C$3:$D$18,2,FALSE))</f>
        <v/>
      </c>
      <c r="I41" s="157"/>
      <c r="J41" s="157"/>
      <c r="K41" s="157"/>
      <c r="L41" s="157"/>
      <c r="M41" s="157"/>
      <c r="N41" s="157"/>
      <c r="O41" s="157"/>
      <c r="P41" s="158" t="str" cm="1">
        <f t="array" ref="P41">IF(I41="","",SUMPRODUCT(--(I41:O41&gt;I42:O42)))</f>
        <v/>
      </c>
      <c r="Z41" s="8"/>
      <c r="AA41" s="76"/>
      <c r="AW41" s="163"/>
      <c r="AX41" s="4"/>
      <c r="AY41" s="443"/>
      <c r="AZ41" s="443"/>
      <c r="BA41" s="443"/>
    </row>
    <row r="42" spans="3:53" ht="15.6">
      <c r="F42" s="2">
        <v>11</v>
      </c>
      <c r="G42" s="152"/>
      <c r="H42" s="151" t="str">
        <f>IF(G42="","",VLOOKUP(G42,$C$3:$D$18,2,FALSE))</f>
        <v/>
      </c>
      <c r="I42" s="75"/>
      <c r="J42" s="75"/>
      <c r="K42" s="75"/>
      <c r="L42" s="75"/>
      <c r="M42" s="75"/>
      <c r="N42" s="75"/>
      <c r="O42" s="75"/>
      <c r="P42" s="17" t="str" cm="1">
        <f t="array" ref="P42">IF(I41="","",SUMPRODUCT(--(I41:O41&lt;I42:O42)))</f>
        <v/>
      </c>
      <c r="Q42" s="76"/>
      <c r="Z42" s="8"/>
      <c r="AA42" s="76"/>
      <c r="AW42" s="163"/>
      <c r="AX42" s="4"/>
      <c r="AY42" s="443"/>
      <c r="AZ42" s="443"/>
      <c r="BA42" s="443"/>
    </row>
    <row r="43" spans="3:53">
      <c r="F43" s="2"/>
      <c r="G43" s="153"/>
      <c r="Q43" s="76"/>
      <c r="R43" s="96" t="str">
        <f>IF(P41="","",IF(P41&gt;P42,H41,H42))</f>
        <v/>
      </c>
      <c r="S43" s="75"/>
      <c r="T43" s="75"/>
      <c r="U43" s="75"/>
      <c r="V43" s="75"/>
      <c r="W43" s="75"/>
      <c r="X43" s="75"/>
      <c r="Y43" s="75"/>
      <c r="Z43" s="17" t="str">
        <f>IF(S43="","",SUMPRODUCT(--(S43:Y43&gt;S44:Y44)))</f>
        <v/>
      </c>
      <c r="AW43" s="163"/>
      <c r="AX43" s="4"/>
      <c r="AY43" s="443"/>
      <c r="AZ43" s="443"/>
      <c r="BA43" s="443"/>
    </row>
    <row r="44" spans="3:53">
      <c r="F44" s="2"/>
      <c r="G44" s="153"/>
      <c r="Q44" s="82"/>
      <c r="R44" s="96" t="str">
        <f>H47</f>
        <v/>
      </c>
      <c r="S44" s="75"/>
      <c r="T44" s="75"/>
      <c r="U44" s="75"/>
      <c r="V44" s="75"/>
      <c r="W44" s="75"/>
      <c r="X44" s="75"/>
      <c r="Y44" s="75"/>
      <c r="Z44" s="17" t="str">
        <f>IF(S43="","",SUMPRODUCT(--(S43:Y43&lt;S44:Y44)))</f>
        <v/>
      </c>
    </row>
    <row r="45" spans="3:53">
      <c r="F45" s="2"/>
      <c r="G45" s="153"/>
      <c r="P45" s="8"/>
      <c r="Q45" s="76"/>
    </row>
    <row r="46" spans="3:53" ht="15.6">
      <c r="F46" s="2"/>
      <c r="G46" s="35"/>
      <c r="H46" s="2" t="str">
        <f>IF(G46="","",VLOOKUP(G46,$C$3:$D$18,2,FALSE))</f>
        <v/>
      </c>
      <c r="P46" s="11" t="str">
        <f>IF(I46="","",SUMPRODUCT(--(I46:O46&gt;I47:O47)))</f>
        <v/>
      </c>
    </row>
    <row r="47" spans="3:53">
      <c r="F47" s="2">
        <v>12</v>
      </c>
      <c r="G47" s="154">
        <v>3</v>
      </c>
      <c r="H47" s="151" t="str">
        <f>IF(G47="","",VLOOKUP(G47,$C$3:$D$18,2,FALSE))</f>
        <v/>
      </c>
      <c r="I47" s="75"/>
      <c r="J47" s="75"/>
      <c r="K47" s="75"/>
      <c r="L47" s="75"/>
      <c r="M47" s="75"/>
      <c r="N47" s="75"/>
      <c r="O47" s="75"/>
      <c r="P47" s="17" t="str">
        <f>IF(I46="","",SUMPRODUCT(--(I46:O46&lt;I47:O47)))</f>
        <v/>
      </c>
    </row>
    <row r="49" spans="47:53">
      <c r="AU49" s="8"/>
    </row>
    <row r="50" spans="47:53">
      <c r="AX50" s="4"/>
      <c r="AY50" s="443"/>
      <c r="AZ50" s="443"/>
      <c r="BA50" s="443"/>
    </row>
    <row r="51" spans="47:53">
      <c r="AX51" s="4"/>
      <c r="AY51" s="443"/>
      <c r="AZ51" s="443"/>
      <c r="BA51" s="443"/>
    </row>
    <row r="52" spans="47:53">
      <c r="AX52" s="4"/>
      <c r="AY52" s="443"/>
      <c r="AZ52" s="443"/>
      <c r="BA52" s="443"/>
    </row>
  </sheetData>
  <mergeCells count="28">
    <mergeCell ref="C1:D1"/>
    <mergeCell ref="AY15:AY17"/>
    <mergeCell ref="AX16:AX18"/>
    <mergeCell ref="AZ16:AZ18"/>
    <mergeCell ref="AZ19:AZ21"/>
    <mergeCell ref="AY20:AY23"/>
    <mergeCell ref="AX21:AX23"/>
    <mergeCell ref="AZ22:AZ23"/>
    <mergeCell ref="AY38:BA38"/>
    <mergeCell ref="AW27:BA27"/>
    <mergeCell ref="AY28:BA28"/>
    <mergeCell ref="AY29:BA29"/>
    <mergeCell ref="AY30:BA30"/>
    <mergeCell ref="AY31:BA31"/>
    <mergeCell ref="AY32:BA32"/>
    <mergeCell ref="AY33:BA33"/>
    <mergeCell ref="AY34:BA34"/>
    <mergeCell ref="AY35:BA35"/>
    <mergeCell ref="AY36:BA36"/>
    <mergeCell ref="AY37:BA37"/>
    <mergeCell ref="AY51:BA51"/>
    <mergeCell ref="AY52:BA52"/>
    <mergeCell ref="AY39:BA39"/>
    <mergeCell ref="AY40:BA40"/>
    <mergeCell ref="AY41:BA41"/>
    <mergeCell ref="AY42:BA42"/>
    <mergeCell ref="AY43:BA43"/>
    <mergeCell ref="AY50:BA50"/>
  </mergeCells>
  <pageMargins left="0.7" right="0.7" top="0.75" bottom="0.75" header="0.3" footer="0.3"/>
  <drawing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B1:BF52"/>
  <sheetViews>
    <sheetView tabSelected="1" topLeftCell="AD14" workbookViewId="0">
      <selection activeCell="AQ26" sqref="AQ26"/>
    </sheetView>
  </sheetViews>
  <sheetFormatPr defaultRowHeight="14.4"/>
  <cols>
    <col min="2" max="2" width="13" customWidth="1"/>
    <col min="4" max="4" width="31.44140625" customWidth="1"/>
    <col min="5" max="6" width="13.88671875" customWidth="1"/>
    <col min="7" max="7" width="9.109375" style="58"/>
    <col min="8" max="8" width="31.44140625" style="2" customWidth="1"/>
    <col min="9" max="16" width="3" style="2" customWidth="1"/>
    <col min="17" max="17" width="9.109375" style="2"/>
    <col min="18" max="18" width="31.44140625" style="2" customWidth="1"/>
    <col min="19" max="26" width="3" style="2" customWidth="1"/>
    <col min="27" max="27" width="9.109375" style="2"/>
    <col min="28" max="28" width="31.44140625" style="2" customWidth="1"/>
    <col min="29" max="36" width="3.109375" style="2" customWidth="1"/>
    <col min="37" max="37" width="4.5546875" style="2" customWidth="1"/>
    <col min="38" max="38" width="4.5546875" customWidth="1"/>
    <col min="39" max="39" width="31.44140625" style="2" customWidth="1"/>
    <col min="40" max="47" width="3" style="2" customWidth="1"/>
    <col min="50" max="52" width="31.44140625" customWidth="1"/>
  </cols>
  <sheetData>
    <row r="1" spans="2:58" ht="28.8">
      <c r="C1" s="466" t="s">
        <v>61</v>
      </c>
      <c r="D1" s="454"/>
      <c r="E1" t="s">
        <v>913</v>
      </c>
      <c r="F1" s="345" t="s">
        <v>915</v>
      </c>
      <c r="G1" s="55" t="s">
        <v>78</v>
      </c>
      <c r="H1" s="50" t="s">
        <v>20</v>
      </c>
      <c r="I1" s="71" t="s">
        <v>8</v>
      </c>
      <c r="J1" s="71" t="s">
        <v>9</v>
      </c>
      <c r="K1" s="71" t="s">
        <v>10</v>
      </c>
      <c r="L1" s="71" t="s">
        <v>11</v>
      </c>
      <c r="M1" s="71" t="s">
        <v>12</v>
      </c>
      <c r="N1" s="71" t="s">
        <v>13</v>
      </c>
      <c r="O1" s="71" t="s">
        <v>14</v>
      </c>
      <c r="P1" s="72" t="s">
        <v>19</v>
      </c>
      <c r="Q1" s="53"/>
      <c r="R1" s="50" t="s">
        <v>21</v>
      </c>
      <c r="S1" s="71" t="s">
        <v>8</v>
      </c>
      <c r="T1" s="71" t="s">
        <v>9</v>
      </c>
      <c r="U1" s="71" t="s">
        <v>10</v>
      </c>
      <c r="V1" s="71" t="s">
        <v>11</v>
      </c>
      <c r="W1" s="71" t="s">
        <v>12</v>
      </c>
      <c r="X1" s="71" t="s">
        <v>13</v>
      </c>
      <c r="Y1" s="71" t="s">
        <v>14</v>
      </c>
      <c r="Z1" s="72" t="s">
        <v>19</v>
      </c>
      <c r="AB1" s="50" t="s">
        <v>22</v>
      </c>
      <c r="AC1" s="71" t="s">
        <v>8</v>
      </c>
      <c r="AD1" s="71" t="s">
        <v>9</v>
      </c>
      <c r="AE1" s="71" t="s">
        <v>10</v>
      </c>
      <c r="AF1" s="71" t="s">
        <v>11</v>
      </c>
      <c r="AG1" s="71" t="s">
        <v>12</v>
      </c>
      <c r="AH1" s="71" t="s">
        <v>13</v>
      </c>
      <c r="AI1" s="71" t="s">
        <v>14</v>
      </c>
      <c r="AJ1" s="73" t="s">
        <v>19</v>
      </c>
      <c r="AK1" s="77"/>
      <c r="AL1" s="69"/>
      <c r="AM1" s="50" t="s">
        <v>23</v>
      </c>
      <c r="AN1" s="71" t="s">
        <v>8</v>
      </c>
      <c r="AO1" s="71" t="s">
        <v>9</v>
      </c>
      <c r="AP1" s="71" t="s">
        <v>10</v>
      </c>
      <c r="AQ1" s="71" t="s">
        <v>11</v>
      </c>
      <c r="AR1" s="71" t="s">
        <v>12</v>
      </c>
      <c r="AS1" s="71" t="s">
        <v>13</v>
      </c>
      <c r="AT1" s="71" t="s">
        <v>14</v>
      </c>
      <c r="AU1" s="72" t="s">
        <v>19</v>
      </c>
      <c r="AX1" s="53"/>
      <c r="AY1" s="56"/>
      <c r="AZ1" s="56"/>
      <c r="BA1" s="56"/>
      <c r="BB1" s="56"/>
      <c r="BC1" s="56"/>
      <c r="BD1" s="56"/>
      <c r="BE1" s="56"/>
      <c r="BF1" s="166"/>
    </row>
    <row r="2" spans="2:58" ht="15" thickBot="1">
      <c r="B2" s="238" t="s">
        <v>125</v>
      </c>
      <c r="C2" s="238" t="s">
        <v>78</v>
      </c>
    </row>
    <row r="3" spans="2:58" ht="15.6">
      <c r="B3" s="47" t="s">
        <v>25</v>
      </c>
      <c r="C3" s="47">
        <v>1</v>
      </c>
      <c r="D3" s="369" t="s">
        <v>963</v>
      </c>
      <c r="G3" s="35"/>
    </row>
    <row r="4" spans="2:58" ht="15.6">
      <c r="B4" s="48" t="s">
        <v>55</v>
      </c>
      <c r="C4" s="48">
        <v>2</v>
      </c>
      <c r="D4" s="369" t="s">
        <v>964</v>
      </c>
      <c r="E4">
        <v>1</v>
      </c>
      <c r="F4">
        <v>1</v>
      </c>
      <c r="G4" s="152">
        <v>1</v>
      </c>
      <c r="H4" s="151" t="str">
        <f>IF(G4="","",VLOOKUP(G4,$C$3:$D$18,2,FALSE))</f>
        <v>А. Јакимовски - С.А. Стојановска</v>
      </c>
      <c r="I4" s="75">
        <v>11</v>
      </c>
      <c r="J4" s="75"/>
      <c r="K4" s="75"/>
      <c r="L4" s="75"/>
      <c r="M4" s="75"/>
      <c r="N4" s="75"/>
      <c r="O4" s="75"/>
      <c r="P4" s="17">
        <f>IF(I4="","",SUMPRODUCT(--(I4:O4&gt;I5:O5)))</f>
        <v>1</v>
      </c>
    </row>
    <row r="5" spans="2:58" ht="15.6">
      <c r="B5" s="48" t="s">
        <v>27</v>
      </c>
      <c r="C5" s="48">
        <v>3</v>
      </c>
      <c r="D5" s="369" t="s">
        <v>962</v>
      </c>
      <c r="F5">
        <v>2</v>
      </c>
      <c r="G5" s="154" t="s">
        <v>970</v>
      </c>
      <c r="H5" s="151" t="e">
        <f>IF(G5="","",VLOOKUP(G5,$C$3:$D$18,2,FALSE))</f>
        <v>#N/A</v>
      </c>
      <c r="I5" s="75">
        <v>0</v>
      </c>
      <c r="J5" s="75"/>
      <c r="K5" s="75"/>
      <c r="L5" s="75"/>
      <c r="M5" s="75"/>
      <c r="N5" s="75"/>
      <c r="O5" s="75"/>
      <c r="P5" s="17">
        <f>IF(I4="","",SUMPRODUCT(--(I4:O4&lt;I5:O5)))</f>
        <v>0</v>
      </c>
    </row>
    <row r="6" spans="2:58" ht="15.6">
      <c r="B6" s="48" t="s">
        <v>54</v>
      </c>
      <c r="C6" s="48">
        <v>4</v>
      </c>
      <c r="D6" s="369" t="s">
        <v>965</v>
      </c>
      <c r="G6" s="153"/>
      <c r="P6" s="8"/>
      <c r="Q6" s="76"/>
    </row>
    <row r="7" spans="2:58" ht="15.6">
      <c r="B7" s="48" t="s">
        <v>29</v>
      </c>
      <c r="C7" s="48">
        <v>5</v>
      </c>
      <c r="D7" s="369" t="s">
        <v>961</v>
      </c>
      <c r="G7" s="153"/>
      <c r="Q7" s="76"/>
      <c r="R7" s="96" t="str">
        <f>IF(P4="","",IF(P4&gt;P5,H4,H5))</f>
        <v>А. Јакимовски - С.А. Стојановска</v>
      </c>
      <c r="S7" s="75">
        <v>11</v>
      </c>
      <c r="T7" s="75">
        <v>11</v>
      </c>
      <c r="U7" s="75">
        <v>9</v>
      </c>
      <c r="V7" s="75">
        <v>11</v>
      </c>
      <c r="W7" s="75"/>
      <c r="X7" s="75"/>
      <c r="Y7" s="75"/>
      <c r="Z7" s="17">
        <f>IF(S7="","",SUMPRODUCT(--(S7:Y7&gt;S8:Y8)))</f>
        <v>3</v>
      </c>
    </row>
    <row r="8" spans="2:58" ht="15.6">
      <c r="B8" s="48" t="s">
        <v>53</v>
      </c>
      <c r="C8" s="48">
        <v>6</v>
      </c>
      <c r="D8" s="369" t="s">
        <v>966</v>
      </c>
      <c r="G8" s="153"/>
      <c r="Q8" s="82"/>
      <c r="R8" s="96" t="str">
        <f>IF(P10="","",IF(P10&gt;P11,H10,H11))</f>
        <v>К. Каламадевски - С. Ризовска</v>
      </c>
      <c r="S8" s="75">
        <v>6</v>
      </c>
      <c r="T8" s="75">
        <v>8</v>
      </c>
      <c r="U8" s="75">
        <v>11</v>
      </c>
      <c r="V8" s="75">
        <v>8</v>
      </c>
      <c r="W8" s="75"/>
      <c r="X8" s="75"/>
      <c r="Y8" s="75"/>
      <c r="Z8" s="17">
        <f>IF(S7="","",SUMPRODUCT(--(S7:Y7&lt;S8:Y8)))</f>
        <v>1</v>
      </c>
    </row>
    <row r="9" spans="2:58" ht="15.6">
      <c r="B9" s="48" t="s">
        <v>30</v>
      </c>
      <c r="C9" s="48">
        <v>7</v>
      </c>
      <c r="D9" s="369" t="s">
        <v>960</v>
      </c>
      <c r="G9" s="153"/>
      <c r="Q9" s="76"/>
      <c r="Z9" s="8"/>
      <c r="AA9" s="76"/>
    </row>
    <row r="10" spans="2:58" ht="15.6">
      <c r="B10" s="48" t="s">
        <v>52</v>
      </c>
      <c r="C10" s="48">
        <v>8</v>
      </c>
      <c r="D10" s="369" t="s">
        <v>967</v>
      </c>
      <c r="F10">
        <v>3</v>
      </c>
      <c r="G10" s="152" t="s">
        <v>970</v>
      </c>
      <c r="H10" s="151" t="e">
        <f>IF(G10="","",VLOOKUP(G10,$C$3:$D$18,2,FALSE))</f>
        <v>#N/A</v>
      </c>
      <c r="I10" s="75">
        <v>0</v>
      </c>
      <c r="J10" s="75"/>
      <c r="K10" s="75"/>
      <c r="L10" s="75"/>
      <c r="M10" s="75"/>
      <c r="N10" s="75"/>
      <c r="O10" s="75"/>
      <c r="P10" s="17">
        <f>IF(I10="","",SUMPRODUCT(--(I10:O10&gt;I11:O11)))</f>
        <v>0</v>
      </c>
      <c r="Z10" s="8"/>
      <c r="AA10" s="76"/>
    </row>
    <row r="11" spans="2:58" ht="15.6">
      <c r="B11" s="48" t="s">
        <v>31</v>
      </c>
      <c r="C11" s="48">
        <v>9</v>
      </c>
      <c r="D11" s="369" t="s">
        <v>968</v>
      </c>
      <c r="E11" s="314" t="s">
        <v>597</v>
      </c>
      <c r="F11" s="314">
        <v>4</v>
      </c>
      <c r="G11" s="154">
        <v>6</v>
      </c>
      <c r="H11" s="151" t="str">
        <f>IF(G11="","",VLOOKUP(G11,$C$3:$D$18,2,FALSE))</f>
        <v>К. Каламадевски - С. Ризовска</v>
      </c>
      <c r="I11" s="75">
        <v>11</v>
      </c>
      <c r="J11" s="75"/>
      <c r="K11" s="75"/>
      <c r="L11" s="75"/>
      <c r="M11" s="75"/>
      <c r="N11" s="75"/>
      <c r="O11" s="75"/>
      <c r="P11" s="17">
        <f>IF(I10="","",SUMPRODUCT(--(I10:O10&lt;I11:O11)))</f>
        <v>1</v>
      </c>
      <c r="AA11" s="76"/>
    </row>
    <row r="12" spans="2:58" ht="16.2" thickBot="1">
      <c r="B12" s="48" t="s">
        <v>51</v>
      </c>
      <c r="C12" s="48">
        <v>10</v>
      </c>
      <c r="D12" s="369" t="s">
        <v>969</v>
      </c>
      <c r="G12" s="153"/>
      <c r="AA12" s="76"/>
      <c r="AY12" s="45"/>
    </row>
    <row r="13" spans="2:58" ht="15.6">
      <c r="B13" s="48" t="s">
        <v>32</v>
      </c>
      <c r="C13" s="48">
        <v>11</v>
      </c>
      <c r="D13" s="27" t="str">
        <f>IF(VI!$X$2="","",VI!$X$2)</f>
        <v/>
      </c>
      <c r="G13" s="153"/>
      <c r="P13" s="8"/>
      <c r="AA13" s="76"/>
      <c r="AB13" s="95" t="str">
        <f>IF(Z7="","",IF(Z7&gt;Z8,R7,R8))</f>
        <v>А. Јакимовски - С.А. Стојановска</v>
      </c>
      <c r="AC13" s="75">
        <v>19</v>
      </c>
      <c r="AD13" s="75">
        <v>11</v>
      </c>
      <c r="AE13" s="75">
        <v>11</v>
      </c>
      <c r="AF13" s="75">
        <v>11</v>
      </c>
      <c r="AG13" s="75"/>
      <c r="AH13" s="75"/>
      <c r="AI13" s="75"/>
      <c r="AJ13" s="17">
        <f>IF(AC13="","",SUMPRODUCT(--(AC13:AI13&gt;AC14:AI14)))</f>
        <v>3</v>
      </c>
      <c r="AK13" s="11"/>
    </row>
    <row r="14" spans="2:58" ht="16.2" thickBot="1">
      <c r="B14" s="48" t="s">
        <v>50</v>
      </c>
      <c r="C14" s="48">
        <v>12</v>
      </c>
      <c r="D14" s="28" t="str">
        <f>IF(VI!$X$3="","",VI!$X$3)</f>
        <v/>
      </c>
      <c r="G14" s="153"/>
      <c r="P14" s="8"/>
      <c r="AA14" s="82"/>
      <c r="AB14" s="95" t="str">
        <f>IF(Z19="","",IF(Z19&gt;Z20,R19,R20))</f>
        <v>А. Стојановски - С.С. Стојановска</v>
      </c>
      <c r="AC14" s="75">
        <v>17</v>
      </c>
      <c r="AD14" s="75">
        <v>9</v>
      </c>
      <c r="AE14" s="75">
        <v>13</v>
      </c>
      <c r="AF14" s="75">
        <v>8</v>
      </c>
      <c r="AG14" s="75">
        <v>0</v>
      </c>
      <c r="AH14" s="75"/>
      <c r="AI14" s="75"/>
      <c r="AJ14" s="17">
        <f>IF(AC13="","",SUMPRODUCT(--(AC13:AI13&lt;AC14:AI14)))</f>
        <v>1</v>
      </c>
      <c r="AK14" s="11"/>
    </row>
    <row r="15" spans="2:58" ht="15.6">
      <c r="B15" s="48" t="s">
        <v>33</v>
      </c>
      <c r="C15" s="48">
        <v>13</v>
      </c>
      <c r="D15" s="23" t="str">
        <f>IF(VII!$X$2="","",VII!$X$2)</f>
        <v/>
      </c>
      <c r="G15" s="153"/>
      <c r="AA15" s="76"/>
      <c r="AJ15" s="79"/>
      <c r="AY15" s="455" t="str">
        <f>IF(AU25="","",IF(AU25&gt;AU26,AM25,AM26))</f>
        <v>Ј. Јакимовски - М. Стајковска</v>
      </c>
    </row>
    <row r="16" spans="2:58" ht="16.2" thickBot="1">
      <c r="B16" s="48" t="s">
        <v>49</v>
      </c>
      <c r="C16" s="48">
        <v>14</v>
      </c>
      <c r="D16" s="24" t="str">
        <f>IF(VII!$X$3="","",VII!$X$3)</f>
        <v/>
      </c>
      <c r="E16" s="314" t="s">
        <v>597</v>
      </c>
      <c r="F16" s="314">
        <v>5</v>
      </c>
      <c r="G16" s="152">
        <v>7</v>
      </c>
      <c r="H16" s="151" t="str">
        <f>IF(G16="","",VLOOKUP(G16,$C$3:$D$18,2,FALSE))</f>
        <v>А. Васевски - И. Ковачовска</v>
      </c>
      <c r="I16" s="75">
        <v>11</v>
      </c>
      <c r="J16" s="75">
        <v>11</v>
      </c>
      <c r="K16" s="75">
        <v>11</v>
      </c>
      <c r="L16" s="75"/>
      <c r="M16" s="75"/>
      <c r="N16" s="75"/>
      <c r="O16" s="75"/>
      <c r="P16" s="17">
        <f>IF(I16="","",SUMPRODUCT(--(I16:O16&gt;I17:O17)))</f>
        <v>3</v>
      </c>
      <c r="AA16" s="76"/>
      <c r="AJ16" s="80"/>
      <c r="AX16" s="455" t="str">
        <f>IF(AU25="","",IF(AU25&lt;AU26,AM25,AM26))</f>
        <v>А. Јакимовски - С.А. Стојановска</v>
      </c>
      <c r="AY16" s="455"/>
      <c r="AZ16" s="456" t="str">
        <f>IF(AU25=AU26,"",IF(AU34=AU35,AM34,IF(AU34&gt;AU35,AM34,AM35)))</f>
        <v>А. Стојановски - С.С. Стојановска</v>
      </c>
    </row>
    <row r="17" spans="2:53" ht="15.6">
      <c r="B17" s="48" t="s">
        <v>34</v>
      </c>
      <c r="C17" s="48">
        <v>15</v>
      </c>
      <c r="D17" s="27" t="str">
        <f>IF(VIII!$X$2="","",VIII!$X$2)</f>
        <v/>
      </c>
      <c r="F17">
        <v>6</v>
      </c>
      <c r="G17" s="154">
        <v>10</v>
      </c>
      <c r="H17" s="151" t="str">
        <f>IF(G17="","",VLOOKUP(G17,$C$3:$D$18,2,FALSE))</f>
        <v>Ф. Цековски - И. Ралповска</v>
      </c>
      <c r="I17" s="75">
        <v>6</v>
      </c>
      <c r="J17" s="75">
        <v>2</v>
      </c>
      <c r="K17" s="75">
        <v>5</v>
      </c>
      <c r="L17" s="75"/>
      <c r="M17" s="75"/>
      <c r="N17" s="75"/>
      <c r="O17" s="75"/>
      <c r="P17" s="17">
        <f>IF(I16="","",SUMPRODUCT(--(I16:O16&lt;I17:O17)))</f>
        <v>0</v>
      </c>
      <c r="AA17" s="76"/>
      <c r="AJ17" s="80"/>
      <c r="AU17" s="8"/>
      <c r="AX17" s="455"/>
      <c r="AY17" s="455"/>
      <c r="AZ17" s="456"/>
    </row>
    <row r="18" spans="2:53" ht="16.2" thickBot="1">
      <c r="B18" s="49" t="s">
        <v>57</v>
      </c>
      <c r="C18" s="49">
        <v>16</v>
      </c>
      <c r="D18" s="28" t="str">
        <f>IF(VIII!$X$3="","",VIII!$X$3)</f>
        <v/>
      </c>
      <c r="G18" s="153"/>
      <c r="Q18" s="76"/>
      <c r="AA18" s="76"/>
      <c r="AJ18" s="80"/>
      <c r="AU18" s="8"/>
      <c r="AX18" s="455"/>
      <c r="AZ18" s="456"/>
    </row>
    <row r="19" spans="2:53" ht="16.2" thickBot="1">
      <c r="C19" s="35"/>
      <c r="D19" s="2"/>
      <c r="G19" s="153"/>
      <c r="Q19" s="76"/>
      <c r="R19" s="96" t="str">
        <f>IF(P16="","",IF(P16&gt;P17,H16,H17))</f>
        <v>А. Васевски - И. Ковачовска</v>
      </c>
      <c r="S19" s="75">
        <v>11</v>
      </c>
      <c r="T19" s="75">
        <v>6</v>
      </c>
      <c r="U19" s="75">
        <v>13</v>
      </c>
      <c r="V19" s="75">
        <v>9</v>
      </c>
      <c r="W19" s="75">
        <v>4</v>
      </c>
      <c r="X19" s="75"/>
      <c r="Y19" s="75"/>
      <c r="Z19" s="17">
        <f>IF(S19="","",SUMPRODUCT(--(S19:Y19&gt;S20:Y20)))</f>
        <v>2</v>
      </c>
      <c r="AJ19" s="80"/>
      <c r="AZ19" s="457" t="str">
        <f>IF(AU25=AU26,"",IF(OR(AU34&gt;AU35,AU34&lt;AU35),"",AM35))</f>
        <v>М. Ристески - С. Хасану</v>
      </c>
    </row>
    <row r="20" spans="2:53" ht="16.2" thickBot="1">
      <c r="C20" s="35"/>
      <c r="D20" s="2"/>
      <c r="G20" s="153"/>
      <c r="Q20" s="82"/>
      <c r="R20" s="96" t="str">
        <f>IF(P22="","",IF(P22&gt;P23,H22,H23))</f>
        <v>А. Стојановски - С.С. Стојановска</v>
      </c>
      <c r="S20" s="75">
        <v>8</v>
      </c>
      <c r="T20" s="75">
        <v>11</v>
      </c>
      <c r="U20" s="75">
        <v>11</v>
      </c>
      <c r="V20" s="75">
        <v>11</v>
      </c>
      <c r="W20" s="75">
        <v>11</v>
      </c>
      <c r="X20" s="75"/>
      <c r="Y20" s="75"/>
      <c r="Z20" s="17">
        <f>IF(S19="","",SUMPRODUCT(--(S19:Y19&lt;S20:Y20)))</f>
        <v>3</v>
      </c>
      <c r="AJ20" s="80"/>
      <c r="AY20" s="469" t="s">
        <v>58</v>
      </c>
      <c r="AZ20" s="457"/>
    </row>
    <row r="21" spans="2:53" ht="16.2" thickBot="1">
      <c r="C21" s="35"/>
      <c r="D21" s="2"/>
      <c r="G21" s="153"/>
      <c r="P21" s="8"/>
      <c r="Q21" s="76"/>
      <c r="AJ21" s="80"/>
      <c r="AX21" s="478" t="s">
        <v>59</v>
      </c>
      <c r="AY21" s="470"/>
      <c r="AZ21" s="457"/>
    </row>
    <row r="22" spans="2:53" ht="15.6">
      <c r="C22" s="35"/>
      <c r="D22" s="2"/>
      <c r="F22">
        <v>7</v>
      </c>
      <c r="G22" s="152" t="s">
        <v>970</v>
      </c>
      <c r="H22" s="151" t="e">
        <f>IF(G22="","",VLOOKUP(G22,$C$3:$D$18,2,FALSE))</f>
        <v>#N/A</v>
      </c>
      <c r="I22" s="75">
        <v>0</v>
      </c>
      <c r="J22" s="75"/>
      <c r="K22" s="75"/>
      <c r="L22" s="75"/>
      <c r="M22" s="75"/>
      <c r="N22" s="75"/>
      <c r="O22" s="75"/>
      <c r="P22" s="17">
        <f>IF(I22="","",SUMPRODUCT(--(I22:O22&gt;I23:O23)))</f>
        <v>0</v>
      </c>
      <c r="AJ22" s="80"/>
      <c r="AX22" s="479"/>
      <c r="AY22" s="470"/>
      <c r="AZ22" s="475" t="s">
        <v>60</v>
      </c>
    </row>
    <row r="23" spans="2:53" ht="16.2" thickBot="1">
      <c r="C23" s="35"/>
      <c r="D23" s="2"/>
      <c r="E23">
        <v>5.7</v>
      </c>
      <c r="F23">
        <v>8</v>
      </c>
      <c r="G23" s="154">
        <v>3</v>
      </c>
      <c r="H23" s="151" t="str">
        <f>IF(G23="","",VLOOKUP(G23,$C$3:$D$18,2,FALSE))</f>
        <v>А. Стојановски - С.С. Стојановска</v>
      </c>
      <c r="I23" s="75">
        <v>11</v>
      </c>
      <c r="J23" s="75"/>
      <c r="K23" s="75"/>
      <c r="L23" s="75"/>
      <c r="M23" s="75"/>
      <c r="N23" s="75"/>
      <c r="O23" s="75"/>
      <c r="P23" s="17">
        <f>IF(I22="","",SUMPRODUCT(--(I22:O22&lt;I23:O23)))</f>
        <v>1</v>
      </c>
      <c r="AJ23" s="80"/>
      <c r="AX23" s="480"/>
      <c r="AY23" s="471"/>
      <c r="AZ23" s="476"/>
    </row>
    <row r="24" spans="2:53" ht="15.6">
      <c r="C24" s="35"/>
      <c r="D24" s="2"/>
      <c r="G24" s="153"/>
      <c r="AJ24" s="80"/>
    </row>
    <row r="25" spans="2:53" ht="15.6">
      <c r="C25" s="35"/>
      <c r="D25" s="2"/>
      <c r="G25" s="153"/>
      <c r="Z25" s="8"/>
      <c r="AJ25" s="80"/>
      <c r="AM25" s="97" t="str">
        <f>IF(AJ13="","",IF(AJ13&gt;AJ14,AB13,AB14))</f>
        <v>А. Јакимовски - С.А. Стојановска</v>
      </c>
      <c r="AN25" s="75">
        <v>8</v>
      </c>
      <c r="AO25" s="75">
        <v>9</v>
      </c>
      <c r="AP25" s="75">
        <v>6</v>
      </c>
      <c r="AQ25" s="75"/>
      <c r="AR25" s="75"/>
      <c r="AS25" s="75"/>
      <c r="AT25" s="75"/>
      <c r="AU25" s="17">
        <f>IF(AN25="","",SUMPRODUCT(--(AN25:AT25&gt;AN26:AT26)))</f>
        <v>0</v>
      </c>
    </row>
    <row r="26" spans="2:53" ht="15.6">
      <c r="C26" s="35"/>
      <c r="D26" s="2"/>
      <c r="E26" s="256"/>
      <c r="G26" s="153"/>
      <c r="Z26" s="8"/>
      <c r="AJ26" s="80"/>
      <c r="AK26" s="78"/>
      <c r="AL26" s="31"/>
      <c r="AM26" s="97" t="str">
        <f>IF(AJ37="","",IF(AJ37&gt;AJ38,AB37,AB38))</f>
        <v>Ј. Јакимовски - М. Стајковска</v>
      </c>
      <c r="AN26" s="75">
        <v>11</v>
      </c>
      <c r="AO26" s="75">
        <v>11</v>
      </c>
      <c r="AP26" s="75">
        <v>11</v>
      </c>
      <c r="AQ26" s="75"/>
      <c r="AR26" s="75"/>
      <c r="AS26" s="75"/>
      <c r="AT26" s="75"/>
      <c r="AU26" s="17">
        <f>IF(AN25="","",SUMPRODUCT(--(AN25:AT25&lt;AN26:AT26)))</f>
        <v>3</v>
      </c>
    </row>
    <row r="27" spans="2:53" ht="15.6">
      <c r="C27" s="35"/>
      <c r="D27" s="2"/>
      <c r="G27" s="35"/>
      <c r="AJ27" s="80"/>
      <c r="AL27" s="38"/>
      <c r="AW27" s="444" t="s">
        <v>81</v>
      </c>
      <c r="AX27" s="445"/>
      <c r="AY27" s="445"/>
      <c r="AZ27" s="445"/>
      <c r="BA27" s="446"/>
    </row>
    <row r="28" spans="2:53" ht="15.6">
      <c r="C28" s="35"/>
      <c r="D28" s="2"/>
      <c r="E28">
        <v>5.7</v>
      </c>
      <c r="F28">
        <v>9</v>
      </c>
      <c r="G28" s="152">
        <v>4</v>
      </c>
      <c r="H28" s="151" t="str">
        <f>IF(G28="","",VLOOKUP(G28,$C$3:$D$18,2,FALSE))</f>
        <v>М. Ристески - С. Хасану</v>
      </c>
      <c r="I28" s="75">
        <v>11</v>
      </c>
      <c r="J28" s="75"/>
      <c r="K28" s="75"/>
      <c r="L28" s="75"/>
      <c r="M28" s="75"/>
      <c r="N28" s="75"/>
      <c r="O28" s="75"/>
      <c r="P28" s="17">
        <f>IF(I28="","",SUMPRODUCT(--(I28:O28&gt;I29:O29)))</f>
        <v>1</v>
      </c>
      <c r="AJ28" s="80"/>
      <c r="AL28" s="38"/>
      <c r="AW28" s="306">
        <v>1</v>
      </c>
      <c r="AX28" s="307" t="s">
        <v>82</v>
      </c>
      <c r="AY28" s="447" t="str">
        <f>IF(AU25="","",IF(AU25&gt;AU26,AM25,AM26))</f>
        <v>Ј. Јакимовски - М. Стајковска</v>
      </c>
      <c r="AZ28" s="447"/>
      <c r="BA28" s="447"/>
    </row>
    <row r="29" spans="2:53" ht="15.6">
      <c r="C29" s="35"/>
      <c r="D29" s="2"/>
      <c r="F29">
        <v>10</v>
      </c>
      <c r="G29" s="154" t="s">
        <v>970</v>
      </c>
      <c r="H29" s="151" t="e">
        <f>IF(G29="","",VLOOKUP(G29,$C$3:$D$18,2,FALSE))</f>
        <v>#N/A</v>
      </c>
      <c r="I29" s="75">
        <v>0</v>
      </c>
      <c r="J29" s="75"/>
      <c r="K29" s="75"/>
      <c r="L29" s="75"/>
      <c r="M29" s="75"/>
      <c r="N29" s="75"/>
      <c r="O29" s="75"/>
      <c r="P29" s="17">
        <f>IF(I28="","",SUMPRODUCT(--(I28:O28&lt;I29:O29)))</f>
        <v>0</v>
      </c>
      <c r="AJ29" s="80"/>
      <c r="AL29" s="38"/>
      <c r="AW29" s="90">
        <v>2</v>
      </c>
      <c r="AX29" s="91" t="s">
        <v>79</v>
      </c>
      <c r="AY29" s="448" t="str">
        <f>IF(AU25="","",IF(AU25&lt;AU26,AM25,AM26))</f>
        <v>А. Јакимовски - С.А. Стојановска</v>
      </c>
      <c r="AZ29" s="448"/>
      <c r="BA29" s="448"/>
    </row>
    <row r="30" spans="2:53" ht="15.6">
      <c r="C30" s="35"/>
      <c r="D30" s="2"/>
      <c r="G30" s="153"/>
      <c r="P30" s="8"/>
      <c r="Q30" s="76"/>
      <c r="AJ30" s="80"/>
      <c r="AL30" s="38"/>
      <c r="AM30" s="42" t="s">
        <v>56</v>
      </c>
      <c r="AW30" s="86">
        <v>3</v>
      </c>
      <c r="AX30" s="20" t="str">
        <f>IF(AU34="","Semi-Finalist","Third Place")</f>
        <v>Semi-Finalist</v>
      </c>
      <c r="AY30" s="449" t="str">
        <f>IF(AU25=AU26,"",IF(AU34=AU35,AM34,IF(AU34&gt;AU35,AM34,AM35)))</f>
        <v>А. Стојановски - С.С. Стојановска</v>
      </c>
      <c r="AZ30" s="449"/>
      <c r="BA30" s="449"/>
    </row>
    <row r="31" spans="2:53" ht="15.6">
      <c r="C31" s="35"/>
      <c r="D31" s="2"/>
      <c r="G31" s="153"/>
      <c r="Q31" s="76"/>
      <c r="R31" s="96" t="str">
        <f>IF(P28="","",IF(P28&gt;P29,H28,H29))</f>
        <v>М. Ристески - С. Хасану</v>
      </c>
      <c r="S31" s="75">
        <v>11</v>
      </c>
      <c r="T31" s="75">
        <v>11</v>
      </c>
      <c r="U31" s="75">
        <v>11</v>
      </c>
      <c r="V31" s="75"/>
      <c r="W31" s="75"/>
      <c r="X31" s="75"/>
      <c r="Y31" s="75"/>
      <c r="Z31" s="17">
        <f>IF(S31="","",SUMPRODUCT(--(S31:Y31&gt;S32:Y32)))</f>
        <v>3</v>
      </c>
      <c r="AJ31" s="80"/>
      <c r="AL31" s="38"/>
      <c r="AW31" s="89" t="str">
        <f>IF(AU35="","3","4")</f>
        <v>3</v>
      </c>
      <c r="AX31" s="20" t="str">
        <f>IF(AU35="","Semi-Finalist","Fourth Place")</f>
        <v>Semi-Finalist</v>
      </c>
      <c r="AY31" s="449" t="str">
        <f>IF(AU25=AU26,"",IF(AU34=AU35,AM35,IF(AU34&lt;AU35,AM34,AM35)))</f>
        <v>М. Ристески - С. Хасану</v>
      </c>
      <c r="AZ31" s="449"/>
      <c r="BA31" s="449"/>
    </row>
    <row r="32" spans="2:53" ht="15.6">
      <c r="C32" s="35"/>
      <c r="D32" s="2"/>
      <c r="G32" s="153"/>
      <c r="Q32" s="82"/>
      <c r="R32" s="96" t="str">
        <f>IF(P34="","",IF(P34&gt;P35,H34,H35))</f>
        <v>Ј. Пармачки - Б. Јовевска</v>
      </c>
      <c r="S32" s="75">
        <v>4</v>
      </c>
      <c r="T32" s="75">
        <v>4</v>
      </c>
      <c r="U32" s="75">
        <v>4</v>
      </c>
      <c r="V32" s="75"/>
      <c r="W32" s="75"/>
      <c r="X32" s="75"/>
      <c r="Y32" s="75"/>
      <c r="Z32" s="17">
        <f>IF(S31="","",SUMPRODUCT(--(S31:Y31&lt;S32:Y32)))</f>
        <v>0</v>
      </c>
      <c r="AJ32" s="80"/>
      <c r="AL32" s="38"/>
      <c r="AW32" s="87">
        <v>5</v>
      </c>
      <c r="AX32" s="88" t="s">
        <v>80</v>
      </c>
      <c r="AY32" s="450" t="str">
        <f>IF(Z7="","",IF(Z7&lt;Z8,R7,R8))</f>
        <v>К. Каламадевски - С. Ризовска</v>
      </c>
      <c r="AZ32" s="450"/>
      <c r="BA32" s="450"/>
    </row>
    <row r="33" spans="3:53" ht="15.6">
      <c r="C33" s="35"/>
      <c r="D33" s="2"/>
      <c r="G33" s="153"/>
      <c r="Q33" s="76"/>
      <c r="AA33" s="76"/>
      <c r="AJ33" s="80"/>
      <c r="AL33" s="38"/>
      <c r="AW33" s="87">
        <v>5</v>
      </c>
      <c r="AX33" s="88" t="s">
        <v>80</v>
      </c>
      <c r="AY33" s="450" t="str">
        <f>IF(Z19="","",IF(Z19&lt;Z20,R19,R20))</f>
        <v>А. Васевски - И. Ковачовска</v>
      </c>
      <c r="AZ33" s="450"/>
      <c r="BA33" s="450"/>
    </row>
    <row r="34" spans="3:53" ht="15.6">
      <c r="C34" s="35"/>
      <c r="D34" s="2"/>
      <c r="F34">
        <v>11</v>
      </c>
      <c r="G34" s="152">
        <v>9</v>
      </c>
      <c r="H34" s="151" t="str">
        <f>IF(G34="","",VLOOKUP(G34,$C$3:$D$18,2,FALSE))</f>
        <v>Д. Парасков - Б. Печинска</v>
      </c>
      <c r="I34" s="75">
        <v>13</v>
      </c>
      <c r="J34" s="75">
        <v>11</v>
      </c>
      <c r="K34" s="75">
        <v>7</v>
      </c>
      <c r="L34" s="75">
        <v>9</v>
      </c>
      <c r="M34" s="75">
        <v>5</v>
      </c>
      <c r="N34" s="75"/>
      <c r="O34" s="75"/>
      <c r="P34" s="17">
        <f>IF(I34="","",SUMPRODUCT(--(I34:O34&gt;I35:O35)))</f>
        <v>2</v>
      </c>
      <c r="AA34" s="76"/>
      <c r="AJ34" s="80"/>
      <c r="AL34" s="62"/>
      <c r="AM34" s="98" t="str">
        <f>IF(AJ13="","",IF(AJ13&lt;AJ14,AB13,AB14))</f>
        <v>А. Стојановски - С.С. Стојановска</v>
      </c>
      <c r="AN34" s="75"/>
      <c r="AO34" s="75"/>
      <c r="AP34" s="75"/>
      <c r="AQ34" s="75"/>
      <c r="AR34" s="75"/>
      <c r="AS34" s="75"/>
      <c r="AT34" s="75"/>
      <c r="AU34" s="17" t="str">
        <f>IF(AN34="","",SUMPRODUCT(--(AN34:AT34&gt;AN35:AT35)))</f>
        <v/>
      </c>
      <c r="AW34" s="87">
        <v>5</v>
      </c>
      <c r="AX34" s="88" t="s">
        <v>80</v>
      </c>
      <c r="AY34" s="450" t="str">
        <f>IF(Z31="","",IF(Z31&lt;Z32,R31,R32))</f>
        <v>Ј. Пармачки - Б. Јовевска</v>
      </c>
      <c r="AZ34" s="450"/>
      <c r="BA34" s="450"/>
    </row>
    <row r="35" spans="3:53">
      <c r="E35" s="314" t="s">
        <v>597</v>
      </c>
      <c r="F35" s="314">
        <v>12</v>
      </c>
      <c r="G35" s="154">
        <v>8</v>
      </c>
      <c r="H35" s="151" t="str">
        <f>IF(G35="","",VLOOKUP(G35,$C$3:$D$18,2,FALSE))</f>
        <v>Ј. Пармачки - Б. Јовевска</v>
      </c>
      <c r="I35" s="75">
        <v>11</v>
      </c>
      <c r="J35" s="75">
        <v>9</v>
      </c>
      <c r="K35" s="75">
        <v>11</v>
      </c>
      <c r="L35" s="75">
        <v>11</v>
      </c>
      <c r="M35" s="75">
        <v>11</v>
      </c>
      <c r="N35" s="75"/>
      <c r="O35" s="75"/>
      <c r="P35" s="17">
        <f>IF(I34="","",SUMPRODUCT(--(I34:O34&lt;I35:O35)))</f>
        <v>3</v>
      </c>
      <c r="AA35" s="76"/>
      <c r="AJ35" s="80"/>
      <c r="AM35" s="98" t="str">
        <f>IF(AJ37="","",IF(AJ37&lt;AJ38,AB37,AB38))</f>
        <v>М. Ристески - С. Хасану</v>
      </c>
      <c r="AN35" s="75"/>
      <c r="AO35" s="75"/>
      <c r="AP35" s="75"/>
      <c r="AQ35" s="75"/>
      <c r="AR35" s="75"/>
      <c r="AS35" s="75"/>
      <c r="AT35" s="75"/>
      <c r="AU35" s="17" t="str">
        <f>IF(AN34="","",SUMPRODUCT(--(AN34:AT34&lt;AN35:AT35)))</f>
        <v/>
      </c>
      <c r="AW35" s="87">
        <v>5</v>
      </c>
      <c r="AX35" s="88" t="s">
        <v>80</v>
      </c>
      <c r="AY35" s="450" t="str">
        <f>IF(Z43="","",IF(Z43&lt;Z44,R43,R44))</f>
        <v>Б. Секулов - Ф. Јованоска</v>
      </c>
      <c r="AZ35" s="450"/>
      <c r="BA35" s="450"/>
    </row>
    <row r="36" spans="3:53">
      <c r="G36" s="153"/>
      <c r="AA36" s="76"/>
      <c r="AJ36" s="81"/>
      <c r="AW36" s="92">
        <v>9</v>
      </c>
      <c r="AX36" s="22" t="s">
        <v>20</v>
      </c>
      <c r="AY36" s="477" t="e">
        <f>IF(P4="","",IF(P4&lt;P5,H4,H5))</f>
        <v>#N/A</v>
      </c>
      <c r="AZ36" s="477"/>
      <c r="BA36" s="477"/>
    </row>
    <row r="37" spans="3:53">
      <c r="G37" s="153"/>
      <c r="P37" s="8"/>
      <c r="AA37" s="76"/>
      <c r="AB37" s="95" t="str">
        <f>IF(Z31="","",IF(Z31&gt;Z32,R31,R32))</f>
        <v>М. Ристески - С. Хасану</v>
      </c>
      <c r="AC37" s="75">
        <v>5</v>
      </c>
      <c r="AD37" s="75">
        <v>8</v>
      </c>
      <c r="AE37" s="75">
        <v>11</v>
      </c>
      <c r="AF37" s="75">
        <v>12</v>
      </c>
      <c r="AG37" s="75">
        <v>8</v>
      </c>
      <c r="AH37" s="75"/>
      <c r="AI37" s="75"/>
      <c r="AJ37" s="17">
        <f>IF(AC37="","",SUMPRODUCT(--(AC37:AI37&gt;AC38:AI38)))</f>
        <v>2</v>
      </c>
      <c r="AK37" s="11"/>
      <c r="AW37" s="92">
        <v>9</v>
      </c>
      <c r="AX37" s="22" t="s">
        <v>20</v>
      </c>
      <c r="AY37" s="477" t="e">
        <f>IF(P10="","",IF(P10&lt;P11,H10,H11))</f>
        <v>#N/A</v>
      </c>
      <c r="AZ37" s="477"/>
      <c r="BA37" s="477"/>
    </row>
    <row r="38" spans="3:53">
      <c r="G38" s="153"/>
      <c r="P38" s="8"/>
      <c r="AA38" s="82"/>
      <c r="AB38" s="95" t="str">
        <f>IF(Z43="","",IF(Z43&gt;Z44,R43,R44))</f>
        <v>Ј. Јакимовски - М. Стајковска</v>
      </c>
      <c r="AC38" s="75">
        <v>11</v>
      </c>
      <c r="AD38" s="75">
        <v>11</v>
      </c>
      <c r="AE38" s="75">
        <v>6</v>
      </c>
      <c r="AF38" s="75">
        <v>10</v>
      </c>
      <c r="AG38" s="75">
        <v>11</v>
      </c>
      <c r="AH38" s="75"/>
      <c r="AI38" s="75"/>
      <c r="AJ38" s="17">
        <f>IF(AC37="","",SUMPRODUCT(--(AC37:AI37&lt;AC38:AI38)))</f>
        <v>3</v>
      </c>
      <c r="AK38" s="11"/>
      <c r="AW38" s="92">
        <v>9</v>
      </c>
      <c r="AX38" s="22" t="s">
        <v>20</v>
      </c>
      <c r="AY38" s="477" t="str">
        <f>IF(P16="","",IF(P16&lt;P17,H16,H17))</f>
        <v>Ф. Цековски - И. Ралповска</v>
      </c>
      <c r="AZ38" s="477"/>
      <c r="BA38" s="477"/>
    </row>
    <row r="39" spans="3:53">
      <c r="G39" s="153"/>
      <c r="AA39" s="76"/>
      <c r="AW39" s="92">
        <v>9</v>
      </c>
      <c r="AX39" s="22" t="s">
        <v>20</v>
      </c>
      <c r="AY39" s="477" t="e">
        <f>IF(P22="","",IF(P22&lt;P23,H22,H23))</f>
        <v>#N/A</v>
      </c>
      <c r="AZ39" s="477"/>
      <c r="BA39" s="477"/>
    </row>
    <row r="40" spans="3:53" ht="15.6">
      <c r="E40" s="314" t="s">
        <v>597</v>
      </c>
      <c r="F40" s="314">
        <v>13</v>
      </c>
      <c r="G40" s="152">
        <v>5</v>
      </c>
      <c r="H40" s="151" t="str">
        <f>IF(G40="","",VLOOKUP(G40,$C$3:$D$18,2,FALSE))</f>
        <v>Ј. Јакимовски - М. Стајковска</v>
      </c>
      <c r="I40" s="75">
        <v>11</v>
      </c>
      <c r="J40" s="75"/>
      <c r="K40" s="75"/>
      <c r="L40" s="75"/>
      <c r="M40" s="75"/>
      <c r="N40" s="75"/>
      <c r="O40" s="75"/>
      <c r="P40" s="17">
        <f>IF(I40="","",SUMPRODUCT(--(I40:O40&gt;I41:O41)))</f>
        <v>1</v>
      </c>
      <c r="AA40" s="76"/>
      <c r="AW40" s="92">
        <v>9</v>
      </c>
      <c r="AX40" s="22" t="s">
        <v>20</v>
      </c>
      <c r="AY40" s="477" t="e">
        <f>IF(P28="","",IF(P28&lt;P29,H28,H29))</f>
        <v>#N/A</v>
      </c>
      <c r="AZ40" s="477"/>
      <c r="BA40" s="477"/>
    </row>
    <row r="41" spans="3:53">
      <c r="F41">
        <v>14</v>
      </c>
      <c r="G41" s="154" t="s">
        <v>970</v>
      </c>
      <c r="H41" s="151" t="e">
        <f>IF(G41="","",VLOOKUP(G41,$C$3:$D$18,2,FALSE))</f>
        <v>#N/A</v>
      </c>
      <c r="I41" s="75">
        <v>0</v>
      </c>
      <c r="J41" s="75"/>
      <c r="K41" s="75"/>
      <c r="L41" s="75"/>
      <c r="M41" s="75"/>
      <c r="N41" s="75"/>
      <c r="O41" s="75"/>
      <c r="P41" s="17">
        <f>IF(I40="","",SUMPRODUCT(--(I40:O40&lt;I41:O41)))</f>
        <v>0</v>
      </c>
      <c r="Z41" s="8"/>
      <c r="AA41" s="76"/>
      <c r="AW41" s="92">
        <v>9</v>
      </c>
      <c r="AX41" s="22" t="s">
        <v>20</v>
      </c>
      <c r="AY41" s="477" t="str">
        <f>IF(P34="","",IF(P34&lt;P35,H34,H35))</f>
        <v>Д. Парасков - Б. Печинска</v>
      </c>
      <c r="AZ41" s="477"/>
      <c r="BA41" s="477"/>
    </row>
    <row r="42" spans="3:53">
      <c r="G42" s="153"/>
      <c r="Q42" s="76"/>
      <c r="Z42" s="8"/>
      <c r="AA42" s="76"/>
      <c r="AW42" s="92">
        <v>9</v>
      </c>
      <c r="AX42" s="22" t="s">
        <v>20</v>
      </c>
      <c r="AY42" s="477" t="e">
        <f>IF(P40="","",IF(P40&lt;P41,H40,H41))</f>
        <v>#N/A</v>
      </c>
      <c r="AZ42" s="477"/>
      <c r="BA42" s="477"/>
    </row>
    <row r="43" spans="3:53">
      <c r="G43" s="153"/>
      <c r="Q43" s="76"/>
      <c r="R43" s="96" t="str">
        <f>IF(P40="","",IF(P40&gt;P41,H40,H41))</f>
        <v>Ј. Јакимовски - М. Стајковска</v>
      </c>
      <c r="S43" s="75">
        <v>11</v>
      </c>
      <c r="T43" s="75">
        <v>11</v>
      </c>
      <c r="U43" s="75">
        <v>11</v>
      </c>
      <c r="V43" s="75">
        <v>11</v>
      </c>
      <c r="W43" s="75"/>
      <c r="X43" s="75"/>
      <c r="Y43" s="75"/>
      <c r="Z43" s="17">
        <f>IF(S43="","",SUMPRODUCT(--(S43:Y43&gt;S44:Y44)))</f>
        <v>3</v>
      </c>
      <c r="AW43" s="92">
        <v>9</v>
      </c>
      <c r="AX43" s="22" t="s">
        <v>20</v>
      </c>
      <c r="AY43" s="477" t="e">
        <f>IF(P46="","",IF(P46&lt;P47,H46,H47))</f>
        <v>#N/A</v>
      </c>
      <c r="AZ43" s="477"/>
      <c r="BA43" s="477"/>
    </row>
    <row r="44" spans="3:53">
      <c r="G44" s="153"/>
      <c r="Q44" s="82"/>
      <c r="R44" s="96" t="str">
        <f>IF(P46="","",IF(P46&gt;P47,H46,H47))</f>
        <v>Б. Секулов - Ф. Јованоска</v>
      </c>
      <c r="S44" s="75">
        <v>6</v>
      </c>
      <c r="T44" s="75">
        <v>5</v>
      </c>
      <c r="U44" s="75">
        <v>13</v>
      </c>
      <c r="V44" s="75">
        <v>6</v>
      </c>
      <c r="W44" s="75"/>
      <c r="X44" s="75"/>
      <c r="Y44" s="75"/>
      <c r="Z44" s="17">
        <f>IF(S43="","",SUMPRODUCT(--(S43:Y43&lt;S44:Y44)))</f>
        <v>1</v>
      </c>
    </row>
    <row r="45" spans="3:53">
      <c r="G45" s="153"/>
      <c r="P45" s="8"/>
      <c r="Q45" s="76"/>
    </row>
    <row r="46" spans="3:53" ht="15.6">
      <c r="F46">
        <v>15</v>
      </c>
      <c r="G46" s="152" t="s">
        <v>970</v>
      </c>
      <c r="H46" s="151" t="e">
        <f>IF(G46="","",VLOOKUP(G46,$C$3:$D$18,2,FALSE))</f>
        <v>#N/A</v>
      </c>
      <c r="I46" s="75">
        <v>0</v>
      </c>
      <c r="J46" s="75"/>
      <c r="K46" s="75"/>
      <c r="L46" s="75"/>
      <c r="M46" s="75"/>
      <c r="N46" s="75"/>
      <c r="O46" s="75"/>
      <c r="P46" s="17">
        <f>IF(I46="","",SUMPRODUCT(--(I46:O46&gt;I47:O47)))</f>
        <v>0</v>
      </c>
    </row>
    <row r="47" spans="3:53">
      <c r="E47">
        <v>3</v>
      </c>
      <c r="F47">
        <v>16</v>
      </c>
      <c r="G47" s="154">
        <v>2</v>
      </c>
      <c r="H47" s="151" t="str">
        <f>IF(G47="","",VLOOKUP(G47,$C$3:$D$18,2,FALSE))</f>
        <v>Б. Секулов - Ф. Јованоска</v>
      </c>
      <c r="I47" s="75">
        <v>11</v>
      </c>
      <c r="J47" s="75"/>
      <c r="K47" s="75"/>
      <c r="L47" s="75"/>
      <c r="M47" s="75"/>
      <c r="N47" s="75"/>
      <c r="O47" s="75"/>
      <c r="P47" s="17">
        <f>IF(I46="","",SUMPRODUCT(--(I46:O46&lt;I47:O47)))</f>
        <v>1</v>
      </c>
    </row>
    <row r="49" spans="47:53">
      <c r="AU49" s="8"/>
    </row>
    <row r="50" spans="47:53">
      <c r="AX50" s="4"/>
      <c r="AY50" s="443"/>
      <c r="AZ50" s="443"/>
      <c r="BA50" s="443"/>
    </row>
    <row r="51" spans="47:53">
      <c r="AX51" s="4"/>
      <c r="AY51" s="443"/>
      <c r="AZ51" s="443"/>
      <c r="BA51" s="443"/>
    </row>
    <row r="52" spans="47:53">
      <c r="AX52" s="4"/>
      <c r="AY52" s="443"/>
      <c r="AZ52" s="443"/>
      <c r="BA52" s="443"/>
    </row>
  </sheetData>
  <mergeCells count="28">
    <mergeCell ref="C1:D1"/>
    <mergeCell ref="AY15:AY17"/>
    <mergeCell ref="AX16:AX18"/>
    <mergeCell ref="AZ16:AZ18"/>
    <mergeCell ref="AZ19:AZ21"/>
    <mergeCell ref="AY20:AY23"/>
    <mergeCell ref="AX21:AX23"/>
    <mergeCell ref="AZ22:AZ23"/>
    <mergeCell ref="AY38:BA38"/>
    <mergeCell ref="AW27:BA27"/>
    <mergeCell ref="AY28:BA28"/>
    <mergeCell ref="AY29:BA29"/>
    <mergeCell ref="AY30:BA30"/>
    <mergeCell ref="AY31:BA31"/>
    <mergeCell ref="AY32:BA32"/>
    <mergeCell ref="AY33:BA33"/>
    <mergeCell ref="AY34:BA34"/>
    <mergeCell ref="AY35:BA35"/>
    <mergeCell ref="AY36:BA36"/>
    <mergeCell ref="AY37:BA37"/>
    <mergeCell ref="AY51:BA51"/>
    <mergeCell ref="AY52:BA52"/>
    <mergeCell ref="AY39:BA39"/>
    <mergeCell ref="AY40:BA40"/>
    <mergeCell ref="AY41:BA41"/>
    <mergeCell ref="AY42:BA42"/>
    <mergeCell ref="AY43:BA43"/>
    <mergeCell ref="AY50:BA50"/>
  </mergeCells>
  <pageMargins left="0.7" right="0.7" top="0.75" bottom="0.75" header="0.3" footer="0.3"/>
  <drawing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0.39997558519241921"/>
  </sheetPr>
  <dimension ref="B1:BP52"/>
  <sheetViews>
    <sheetView topLeftCell="A6" zoomScale="90" zoomScaleNormal="90" workbookViewId="0">
      <selection activeCell="D43" sqref="D43"/>
    </sheetView>
  </sheetViews>
  <sheetFormatPr defaultRowHeight="14.4"/>
  <cols>
    <col min="2" max="2" width="11.88671875" customWidth="1"/>
    <col min="4" max="4" width="31.44140625" customWidth="1"/>
    <col min="5" max="5" width="24" style="58" customWidth="1"/>
    <col min="6" max="6" width="3.6640625" customWidth="1"/>
    <col min="7" max="7" width="8.88671875" style="58"/>
    <col min="8" max="8" width="31.44140625" style="19" customWidth="1"/>
    <col min="9" max="9" width="3" style="15" bestFit="1" customWidth="1"/>
    <col min="10" max="10" width="3" style="15" customWidth="1"/>
    <col min="11" max="12" width="3" style="15" bestFit="1" customWidth="1"/>
    <col min="13" max="14" width="3" style="15" customWidth="1"/>
    <col min="15" max="15" width="3" style="15" bestFit="1" customWidth="1"/>
    <col min="16" max="16" width="3.109375" style="11" customWidth="1"/>
    <col min="18" max="18" width="31.44140625" style="2" customWidth="1"/>
    <col min="19" max="26" width="3" style="2" customWidth="1"/>
    <col min="27" max="27" width="8.88671875" style="2"/>
    <col min="28" max="28" width="31.44140625" style="2" customWidth="1"/>
    <col min="29" max="36" width="3" style="2" customWidth="1"/>
    <col min="37" max="37" width="8.88671875" style="2"/>
    <col min="38" max="38" width="31.44140625" style="2" customWidth="1"/>
    <col min="39" max="46" width="3.109375" style="2" customWidth="1"/>
    <col min="47" max="47" width="4.5546875" style="2" customWidth="1"/>
    <col min="48" max="48" width="4.5546875" customWidth="1"/>
    <col min="49" max="49" width="31.44140625" style="2" customWidth="1"/>
    <col min="50" max="57" width="3" style="2" customWidth="1"/>
    <col min="60" max="62" width="31.44140625" customWidth="1"/>
  </cols>
  <sheetData>
    <row r="1" spans="2:68">
      <c r="C1" s="466" t="s">
        <v>61</v>
      </c>
      <c r="D1" s="454"/>
      <c r="E1" s="310"/>
      <c r="G1" s="55" t="s">
        <v>78</v>
      </c>
      <c r="H1" s="50" t="s">
        <v>83</v>
      </c>
      <c r="I1" s="51" t="s">
        <v>8</v>
      </c>
      <c r="J1" s="51" t="s">
        <v>9</v>
      </c>
      <c r="K1" s="51" t="s">
        <v>10</v>
      </c>
      <c r="L1" s="51" t="s">
        <v>11</v>
      </c>
      <c r="M1" s="51" t="s">
        <v>12</v>
      </c>
      <c r="N1" s="51" t="s">
        <v>13</v>
      </c>
      <c r="O1" s="51" t="s">
        <v>14</v>
      </c>
      <c r="P1" s="52" t="s">
        <v>19</v>
      </c>
      <c r="R1" s="50" t="s">
        <v>20</v>
      </c>
      <c r="S1" s="71" t="s">
        <v>8</v>
      </c>
      <c r="T1" s="71" t="s">
        <v>9</v>
      </c>
      <c r="U1" s="71" t="s">
        <v>10</v>
      </c>
      <c r="V1" s="71" t="s">
        <v>11</v>
      </c>
      <c r="W1" s="71" t="s">
        <v>12</v>
      </c>
      <c r="X1" s="71" t="s">
        <v>13</v>
      </c>
      <c r="Y1" s="71" t="s">
        <v>14</v>
      </c>
      <c r="Z1" s="72" t="s">
        <v>19</v>
      </c>
      <c r="AA1" s="53"/>
      <c r="AB1" s="50" t="s">
        <v>21</v>
      </c>
      <c r="AC1" s="71" t="s">
        <v>8</v>
      </c>
      <c r="AD1" s="71" t="s">
        <v>9</v>
      </c>
      <c r="AE1" s="71" t="s">
        <v>10</v>
      </c>
      <c r="AF1" s="71" t="s">
        <v>11</v>
      </c>
      <c r="AG1" s="71" t="s">
        <v>12</v>
      </c>
      <c r="AH1" s="71" t="s">
        <v>13</v>
      </c>
      <c r="AI1" s="71" t="s">
        <v>14</v>
      </c>
      <c r="AJ1" s="72" t="s">
        <v>19</v>
      </c>
      <c r="AL1" s="50" t="s">
        <v>22</v>
      </c>
      <c r="AM1" s="71" t="s">
        <v>8</v>
      </c>
      <c r="AN1" s="71" t="s">
        <v>9</v>
      </c>
      <c r="AO1" s="71" t="s">
        <v>10</v>
      </c>
      <c r="AP1" s="71" t="s">
        <v>11</v>
      </c>
      <c r="AQ1" s="71" t="s">
        <v>12</v>
      </c>
      <c r="AR1" s="71" t="s">
        <v>13</v>
      </c>
      <c r="AS1" s="71" t="s">
        <v>14</v>
      </c>
      <c r="AT1" s="73" t="s">
        <v>19</v>
      </c>
      <c r="AU1" s="77"/>
      <c r="AV1" s="69"/>
      <c r="AW1" s="50" t="s">
        <v>23</v>
      </c>
      <c r="AX1" s="71" t="s">
        <v>8</v>
      </c>
      <c r="AY1" s="71" t="s">
        <v>9</v>
      </c>
      <c r="AZ1" s="71" t="s">
        <v>10</v>
      </c>
      <c r="BA1" s="71" t="s">
        <v>11</v>
      </c>
      <c r="BB1" s="71" t="s">
        <v>12</v>
      </c>
      <c r="BC1" s="71" t="s">
        <v>13</v>
      </c>
      <c r="BD1" s="71" t="s">
        <v>14</v>
      </c>
      <c r="BE1" s="72" t="s">
        <v>19</v>
      </c>
      <c r="BH1" s="53"/>
      <c r="BI1" s="56"/>
      <c r="BJ1" s="56"/>
      <c r="BK1" s="56"/>
      <c r="BL1" s="56"/>
      <c r="BM1" s="56"/>
      <c r="BN1" s="56"/>
      <c r="BO1" s="56"/>
      <c r="BP1" s="166"/>
    </row>
    <row r="2" spans="2:68" ht="15" thickBot="1">
      <c r="B2" s="238" t="s">
        <v>125</v>
      </c>
      <c r="C2" s="238" t="s">
        <v>78</v>
      </c>
    </row>
    <row r="3" spans="2:68" ht="15.6">
      <c r="B3" s="47" t="s">
        <v>25</v>
      </c>
      <c r="C3" s="47">
        <v>1</v>
      </c>
      <c r="D3" s="23" t="str">
        <f>IF(' I'!$X$2="","",' I'!$X$2)</f>
        <v/>
      </c>
      <c r="E3" s="58" t="s">
        <v>520</v>
      </c>
      <c r="F3">
        <v>1</v>
      </c>
      <c r="G3" s="47">
        <v>1</v>
      </c>
      <c r="H3" s="70" t="str">
        <f>IF(G3="","",VLOOKUP(G3,$C$3:$F$26,2,FALSE))</f>
        <v/>
      </c>
      <c r="I3" s="59"/>
      <c r="J3" s="60"/>
      <c r="K3" s="60"/>
      <c r="L3" s="60"/>
      <c r="M3" s="60"/>
      <c r="N3" s="60"/>
      <c r="O3" s="60"/>
      <c r="P3" s="61"/>
    </row>
    <row r="4" spans="2:68" ht="16.2" thickBot="1">
      <c r="B4" s="206" t="s">
        <v>55</v>
      </c>
      <c r="C4" s="206">
        <v>2</v>
      </c>
      <c r="D4" s="26" t="str">
        <f>IF(' I'!$X$3="","",' I'!$X$3)</f>
        <v/>
      </c>
      <c r="G4" s="35"/>
      <c r="Q4" s="62"/>
      <c r="R4" s="74" t="str">
        <f>H3</f>
        <v/>
      </c>
      <c r="S4" s="75"/>
      <c r="T4" s="75"/>
      <c r="U4" s="75"/>
      <c r="V4" s="75"/>
      <c r="W4" s="75"/>
      <c r="X4" s="75"/>
      <c r="Y4" s="75"/>
      <c r="Z4" s="17" t="str">
        <f>IF(S4="","",SUMPRODUCT(--(S4:Y4&gt;S5:Y5)))</f>
        <v/>
      </c>
    </row>
    <row r="5" spans="2:68" ht="15.6">
      <c r="B5" s="47" t="s">
        <v>27</v>
      </c>
      <c r="C5" s="47">
        <v>3</v>
      </c>
      <c r="D5" s="27" t="str">
        <f>IF(' II'!$X$2="","",' II'!$X$2)</f>
        <v/>
      </c>
      <c r="F5">
        <v>2</v>
      </c>
      <c r="G5" s="48"/>
      <c r="H5" s="18" t="str">
        <f>IF(G5="","",VLOOKUP(G5,$C$3:$F$26,2,FALSE))</f>
        <v/>
      </c>
      <c r="I5" s="57"/>
      <c r="J5" s="57"/>
      <c r="K5" s="57"/>
      <c r="L5" s="57"/>
      <c r="M5" s="57"/>
      <c r="N5" s="57"/>
      <c r="O5" s="57"/>
      <c r="P5" s="17" t="str">
        <f>IF(I5="","",SUMPRODUCT(--(I5:O5&gt;I6:O6)))</f>
        <v/>
      </c>
      <c r="R5" s="74" t="str">
        <f>IF(P5="","",IF(P5&gt;P6,H5,H6))</f>
        <v/>
      </c>
      <c r="S5" s="75"/>
      <c r="T5" s="75"/>
      <c r="U5" s="75"/>
      <c r="V5" s="75"/>
      <c r="W5" s="75"/>
      <c r="X5" s="75"/>
      <c r="Y5" s="75"/>
      <c r="Z5" s="17" t="str">
        <f>IF(S4="","",SUMPRODUCT(--(S4:Y4&lt;S5:Y5)))</f>
        <v/>
      </c>
    </row>
    <row r="6" spans="2:68" ht="16.2" thickBot="1">
      <c r="B6" s="49" t="s">
        <v>54</v>
      </c>
      <c r="C6" s="49">
        <v>4</v>
      </c>
      <c r="D6" s="28" t="str">
        <f>IF(' II'!$X$3="","",' II'!$X$3)</f>
        <v/>
      </c>
      <c r="F6">
        <v>3</v>
      </c>
      <c r="G6" s="48"/>
      <c r="H6" s="18" t="str">
        <f>IF(G6="","",VLOOKUP(G6,$C$3:$F$26,2,FALSE))</f>
        <v/>
      </c>
      <c r="I6" s="57"/>
      <c r="J6" s="57"/>
      <c r="K6" s="57"/>
      <c r="L6" s="57"/>
      <c r="M6" s="57"/>
      <c r="N6" s="57"/>
      <c r="O6" s="57"/>
      <c r="P6" s="17" t="str">
        <f>IF(I5="","",SUMPRODUCT(--(I5:O5&lt;I6:O6)))</f>
        <v/>
      </c>
      <c r="Z6" s="8"/>
      <c r="AA6" s="76"/>
    </row>
    <row r="7" spans="2:68" ht="15.6">
      <c r="B7" s="204" t="s">
        <v>29</v>
      </c>
      <c r="C7" s="204">
        <v>5</v>
      </c>
      <c r="D7" s="25" t="str">
        <f>IF(' III'!$X$2="","",' III'!$X$2)</f>
        <v/>
      </c>
      <c r="G7" s="153"/>
      <c r="AA7" s="76"/>
      <c r="AB7" s="96" t="str">
        <f>IF(Z4="","",IF(Z4&gt;Z5,R4,R5))</f>
        <v/>
      </c>
      <c r="AC7" s="75"/>
      <c r="AD7" s="75"/>
      <c r="AE7" s="75"/>
      <c r="AF7" s="75"/>
      <c r="AG7" s="75"/>
      <c r="AH7" s="75"/>
      <c r="AI7" s="75"/>
      <c r="AJ7" s="17" t="str">
        <f>IF(AC7="","",SUMPRODUCT(--(AC7:AI7&gt;AC8:AI8)))</f>
        <v/>
      </c>
    </row>
    <row r="8" spans="2:68" ht="16.2" thickBot="1">
      <c r="B8" s="206" t="s">
        <v>53</v>
      </c>
      <c r="C8" s="206">
        <v>6</v>
      </c>
      <c r="D8" s="26" t="str">
        <f>IF(' III'!$X$3="","",' III'!$X$3)</f>
        <v/>
      </c>
      <c r="G8" s="153"/>
      <c r="AA8" s="82"/>
      <c r="AB8" s="96" t="str">
        <f>IF(Z10="","",IF(Z10&gt;Z11,R10,R11))</f>
        <v/>
      </c>
      <c r="AC8" s="75"/>
      <c r="AD8" s="75"/>
      <c r="AE8" s="75"/>
      <c r="AF8" s="75"/>
      <c r="AG8" s="75"/>
      <c r="AH8" s="75"/>
      <c r="AI8" s="75"/>
      <c r="AJ8" s="17" t="str">
        <f>IF(AC7="","",SUMPRODUCT(--(AC7:AI7&lt;AC8:AI8)))</f>
        <v/>
      </c>
    </row>
    <row r="9" spans="2:68" ht="15.6">
      <c r="B9" s="47" t="s">
        <v>30</v>
      </c>
      <c r="C9" s="47">
        <v>7</v>
      </c>
      <c r="D9" s="27" t="str">
        <f>IF(IV!$X$2="","",IV!$X$2)</f>
        <v/>
      </c>
      <c r="E9" s="58" t="s">
        <v>518</v>
      </c>
      <c r="F9">
        <v>4</v>
      </c>
      <c r="G9" s="206"/>
      <c r="H9" s="341" t="str">
        <f t="shared" ref="H9" si="0">IF(G9="","",VLOOKUP(G9,$C$3:$F$26,2,FALSE))</f>
        <v/>
      </c>
      <c r="I9" s="59"/>
      <c r="J9" s="60"/>
      <c r="K9" s="60"/>
      <c r="L9" s="60"/>
      <c r="M9" s="60"/>
      <c r="N9" s="60"/>
      <c r="O9" s="60"/>
      <c r="P9" s="61"/>
      <c r="AA9" s="76"/>
      <c r="AJ9" s="8"/>
      <c r="AK9" s="76"/>
    </row>
    <row r="10" spans="2:68" ht="16.2" thickBot="1">
      <c r="B10" s="49" t="s">
        <v>52</v>
      </c>
      <c r="C10" s="49">
        <v>8</v>
      </c>
      <c r="D10" s="28" t="str">
        <f>IF(IV!$X$3="","",IV!$X$3)</f>
        <v/>
      </c>
      <c r="G10" s="259"/>
      <c r="H10" s="260"/>
      <c r="P10" s="258"/>
      <c r="R10" s="74" t="str">
        <f>H9</f>
        <v/>
      </c>
      <c r="S10" s="75"/>
      <c r="T10" s="75"/>
      <c r="U10" s="75"/>
      <c r="V10" s="75"/>
      <c r="W10" s="75"/>
      <c r="X10" s="75"/>
      <c r="Y10" s="75"/>
      <c r="Z10" s="17" t="str">
        <f>IF(S10="","",SUMPRODUCT(--(S10:Y10&gt;S11:Y11)))</f>
        <v/>
      </c>
      <c r="AJ10" s="8"/>
      <c r="AK10" s="76"/>
    </row>
    <row r="11" spans="2:68" ht="15.6">
      <c r="B11" s="204" t="s">
        <v>31</v>
      </c>
      <c r="C11" s="204">
        <v>9</v>
      </c>
      <c r="D11" s="25" t="str">
        <f>IF(V!$X$2="","",V!$X$2)</f>
        <v/>
      </c>
      <c r="G11" s="153"/>
      <c r="I11" s="60"/>
      <c r="J11" s="60"/>
      <c r="K11" s="60"/>
      <c r="L11" s="60"/>
      <c r="M11" s="60"/>
      <c r="N11" s="60"/>
      <c r="O11" s="60"/>
      <c r="P11" s="61"/>
      <c r="Q11" s="31"/>
      <c r="R11" s="74" t="str">
        <f>H12</f>
        <v/>
      </c>
      <c r="S11" s="75"/>
      <c r="T11" s="75"/>
      <c r="U11" s="75"/>
      <c r="V11" s="75"/>
      <c r="W11" s="75"/>
      <c r="X11" s="75"/>
      <c r="Y11" s="75"/>
      <c r="Z11" s="17" t="str">
        <f>IF(S10="","",SUMPRODUCT(--(S10:Y10&lt;S11:Y11)))</f>
        <v/>
      </c>
      <c r="AK11" s="76"/>
    </row>
    <row r="12" spans="2:68" ht="16.2" thickBot="1">
      <c r="B12" s="206" t="s">
        <v>51</v>
      </c>
      <c r="C12" s="206">
        <v>10</v>
      </c>
      <c r="D12" s="26" t="str">
        <f>IF(V!$X$3="","",V!$X$3)</f>
        <v/>
      </c>
      <c r="F12">
        <v>5</v>
      </c>
      <c r="G12" s="48"/>
      <c r="H12" s="18" t="str">
        <f>IF(G12="","",VLOOKUP(G12,$C$3:$F$26,2,FALSE))</f>
        <v/>
      </c>
      <c r="AK12" s="76"/>
      <c r="BI12" s="45"/>
    </row>
    <row r="13" spans="2:68" ht="15.6">
      <c r="B13" s="47" t="s">
        <v>32</v>
      </c>
      <c r="C13" s="47">
        <v>11</v>
      </c>
      <c r="D13" s="27" t="str">
        <f>IF(VI!$X$2="","",VI!$X$2)</f>
        <v/>
      </c>
      <c r="G13" s="153"/>
      <c r="Z13" s="8"/>
      <c r="AK13" s="76"/>
      <c r="AL13" s="95" t="str">
        <f>IF(AJ7="","",IF(AJ7&gt;AJ8,AB7,AB8))</f>
        <v/>
      </c>
      <c r="AM13" s="75"/>
      <c r="AN13" s="75"/>
      <c r="AO13" s="75"/>
      <c r="AP13" s="75"/>
      <c r="AQ13" s="75"/>
      <c r="AR13" s="75"/>
      <c r="AS13" s="75"/>
      <c r="AT13" s="17" t="str">
        <f>IF(AM13="","",SUMPRODUCT(--(AM13:AS13&gt;AM14:AS14)))</f>
        <v/>
      </c>
      <c r="AU13" s="11"/>
    </row>
    <row r="14" spans="2:68" ht="16.2" thickBot="1">
      <c r="B14" s="49" t="s">
        <v>50</v>
      </c>
      <c r="C14" s="49">
        <v>12</v>
      </c>
      <c r="D14" s="28" t="str">
        <f>IF(VI!$X$3="","",VI!$X$3)</f>
        <v/>
      </c>
      <c r="G14" s="153"/>
      <c r="Z14" s="8"/>
      <c r="AK14" s="82"/>
      <c r="AL14" s="95" t="str">
        <f>IF(AJ19="","",IF(AJ19&gt;AJ20,AB19,AB20))</f>
        <v/>
      </c>
      <c r="AM14" s="75"/>
      <c r="AN14" s="75"/>
      <c r="AO14" s="75"/>
      <c r="AP14" s="75"/>
      <c r="AQ14" s="75"/>
      <c r="AR14" s="75"/>
      <c r="AS14" s="75"/>
      <c r="AT14" s="17" t="str">
        <f>IF(AM13="","",SUMPRODUCT(--(AM13:AS13&lt;AM14:AS14)))</f>
        <v/>
      </c>
      <c r="AU14" s="11"/>
    </row>
    <row r="15" spans="2:68" ht="15.6">
      <c r="B15" s="204" t="s">
        <v>33</v>
      </c>
      <c r="C15" s="204">
        <v>13</v>
      </c>
      <c r="D15" s="25" t="str">
        <f>IF(VII!$X$2="","",VII!$X$2)</f>
        <v/>
      </c>
      <c r="E15" s="58" t="s">
        <v>518</v>
      </c>
      <c r="F15">
        <v>6</v>
      </c>
      <c r="G15" s="48"/>
      <c r="H15" s="70" t="str">
        <f>IF(G15="","",VLOOKUP(G15,$C$3:$F$26,2,FALSE))</f>
        <v/>
      </c>
      <c r="AK15" s="76"/>
      <c r="AT15" s="79"/>
      <c r="BI15" s="455" t="str">
        <f>IF(BE25="","",IF(BE25&gt;BE26,AW25,AW26))</f>
        <v/>
      </c>
    </row>
    <row r="16" spans="2:68" ht="16.2" thickBot="1">
      <c r="B16" s="206" t="s">
        <v>49</v>
      </c>
      <c r="C16" s="206">
        <v>14</v>
      </c>
      <c r="D16" s="26" t="str">
        <f>IF(VII!$X$3="","",VII!$X$3)</f>
        <v/>
      </c>
      <c r="G16" s="153"/>
      <c r="I16" s="63"/>
      <c r="J16" s="63"/>
      <c r="K16" s="63"/>
      <c r="L16" s="63"/>
      <c r="M16" s="63"/>
      <c r="N16" s="63"/>
      <c r="O16" s="63"/>
      <c r="P16" s="65"/>
      <c r="Q16" s="62"/>
      <c r="R16" s="74" t="str">
        <f>H15</f>
        <v/>
      </c>
      <c r="S16" s="75"/>
      <c r="T16" s="75"/>
      <c r="U16" s="75"/>
      <c r="V16" s="75"/>
      <c r="W16" s="75"/>
      <c r="X16" s="75"/>
      <c r="Y16" s="75"/>
      <c r="Z16" s="17" t="str">
        <f>IF(S16="","",SUMPRODUCT(--(S16:Y16&gt;S17:Y17)))</f>
        <v/>
      </c>
      <c r="AK16" s="76"/>
      <c r="AT16" s="80"/>
      <c r="BH16" s="455" t="str">
        <f>IF(BE25="","",IF(BE25&lt;BE26,AW25,AW26))</f>
        <v/>
      </c>
      <c r="BI16" s="455"/>
      <c r="BJ16" s="456" t="str">
        <f>IF(BE25=BE26,"",IF(BE34=BE35,AW34,IF(BE34&gt;BE35,AW34,AW35)))</f>
        <v/>
      </c>
    </row>
    <row r="17" spans="2:63" ht="15.6">
      <c r="B17" s="47" t="s">
        <v>34</v>
      </c>
      <c r="C17" s="47">
        <v>15</v>
      </c>
      <c r="D17" s="27" t="str">
        <f>IF(VIII!$X$2="","",VIII!$X$2)</f>
        <v/>
      </c>
      <c r="F17">
        <v>7</v>
      </c>
      <c r="G17" s="48"/>
      <c r="H17" s="18" t="str">
        <f t="shared" ref="H17:H18" si="1">IF(G17="","",VLOOKUP(G17,$C$3:$F$26,2,FALSE))</f>
        <v/>
      </c>
      <c r="I17" s="57"/>
      <c r="J17" s="57"/>
      <c r="K17" s="57"/>
      <c r="L17" s="57"/>
      <c r="M17" s="57"/>
      <c r="N17" s="57"/>
      <c r="O17" s="57"/>
      <c r="P17" s="17" t="str">
        <f>IF(I17="","",SUMPRODUCT(--(I17:O17&gt;I18:O18)))</f>
        <v/>
      </c>
      <c r="R17" s="74" t="str">
        <f>IF(P17="","",IF(P17&gt;P18,H17,H18))</f>
        <v/>
      </c>
      <c r="S17" s="75"/>
      <c r="T17" s="75"/>
      <c r="U17" s="75"/>
      <c r="V17" s="75"/>
      <c r="W17" s="75"/>
      <c r="X17" s="75"/>
      <c r="Y17" s="75"/>
      <c r="Z17" s="17" t="str">
        <f>IF(S16="","",SUMPRODUCT(--(S16:Y16&lt;S17:Y17)))</f>
        <v/>
      </c>
      <c r="AK17" s="76"/>
      <c r="AT17" s="80"/>
      <c r="BE17" s="8"/>
      <c r="BH17" s="455"/>
      <c r="BI17" s="455"/>
      <c r="BJ17" s="456"/>
    </row>
    <row r="18" spans="2:63" ht="16.2" thickBot="1">
      <c r="B18" s="49" t="s">
        <v>57</v>
      </c>
      <c r="C18" s="49">
        <v>16</v>
      </c>
      <c r="D18" s="28" t="str">
        <f>IF(VIII!$X$3="","",VIII!$X$3)</f>
        <v/>
      </c>
      <c r="E18" s="58" t="s">
        <v>522</v>
      </c>
      <c r="F18">
        <v>8</v>
      </c>
      <c r="G18" s="48"/>
      <c r="H18" s="18" t="str">
        <f t="shared" si="1"/>
        <v/>
      </c>
      <c r="I18" s="57"/>
      <c r="J18" s="57"/>
      <c r="K18" s="57"/>
      <c r="L18" s="57"/>
      <c r="M18" s="57"/>
      <c r="N18" s="57"/>
      <c r="O18" s="57"/>
      <c r="P18" s="17" t="str">
        <f>IF(I17="","",SUMPRODUCT(--(I17:O17&lt;I18:O18)))</f>
        <v/>
      </c>
      <c r="AA18" s="76"/>
      <c r="AK18" s="76"/>
      <c r="AT18" s="80"/>
      <c r="BE18" s="8"/>
      <c r="BH18" s="455"/>
      <c r="BJ18" s="456"/>
    </row>
    <row r="19" spans="2:63" ht="16.2" thickBot="1">
      <c r="B19" s="220" t="s">
        <v>35</v>
      </c>
      <c r="C19" s="204">
        <v>17</v>
      </c>
      <c r="D19" s="25" t="str">
        <f>IF(IX!$X$2="","",IX!$X$2)</f>
        <v/>
      </c>
      <c r="G19" s="153"/>
      <c r="AA19" s="76"/>
      <c r="AB19" s="96" t="str">
        <f>IF(Z16="","",IF(Z16&gt;Z17,R16,R17))</f>
        <v/>
      </c>
      <c r="AC19" s="75"/>
      <c r="AD19" s="75"/>
      <c r="AE19" s="75"/>
      <c r="AF19" s="75"/>
      <c r="AG19" s="75"/>
      <c r="AH19" s="75"/>
      <c r="AI19" s="75"/>
      <c r="AJ19" s="17" t="str">
        <f>IF(AC19="","",SUMPRODUCT(--(AC19:AI19&gt;AC20:AI20)))</f>
        <v/>
      </c>
      <c r="AT19" s="80"/>
      <c r="BJ19" s="457" t="str">
        <f>IF(BE25=BE26,"",IF(OR(BE34&gt;BE35,BE34&lt;BE35),"",AW35))</f>
        <v/>
      </c>
    </row>
    <row r="20" spans="2:63" ht="16.2" thickBot="1">
      <c r="B20" s="221" t="s">
        <v>48</v>
      </c>
      <c r="C20" s="206">
        <v>18</v>
      </c>
      <c r="D20" s="26" t="str">
        <f>IF(IX!$X$3="","",IX!$X$3)</f>
        <v/>
      </c>
      <c r="G20" s="153"/>
      <c r="AA20" s="82"/>
      <c r="AB20" s="96" t="str">
        <f>IF(Z22="","",IF(Z22&gt;Z23,R22,R23))</f>
        <v/>
      </c>
      <c r="AC20" s="75"/>
      <c r="AD20" s="75"/>
      <c r="AE20" s="75"/>
      <c r="AF20" s="75"/>
      <c r="AG20" s="75"/>
      <c r="AH20" s="75"/>
      <c r="AI20" s="75"/>
      <c r="AJ20" s="17" t="str">
        <f>IF(AC19="","",SUMPRODUCT(--(AC19:AI19&lt;AC20:AI20)))</f>
        <v/>
      </c>
      <c r="AT20" s="80"/>
      <c r="BI20" s="458" t="s">
        <v>58</v>
      </c>
      <c r="BJ20" s="457"/>
    </row>
    <row r="21" spans="2:63" ht="16.2" thickBot="1">
      <c r="B21" s="222" t="s">
        <v>36</v>
      </c>
      <c r="C21" s="47">
        <v>19</v>
      </c>
      <c r="D21" s="27" t="str">
        <f>IF(X!$X$2="","",X!$X$2)</f>
        <v/>
      </c>
      <c r="F21">
        <v>9</v>
      </c>
      <c r="G21" s="206"/>
      <c r="H21" s="261" t="str">
        <f t="shared" ref="H21" si="2">IF(G21="","",VLOOKUP(G21,$C$3:$F$26,2,FALSE))</f>
        <v/>
      </c>
      <c r="I21" s="59"/>
      <c r="J21" s="60"/>
      <c r="K21" s="60"/>
      <c r="L21" s="60"/>
      <c r="M21" s="60"/>
      <c r="N21" s="60"/>
      <c r="O21" s="60"/>
      <c r="P21" s="61"/>
      <c r="Z21" s="8"/>
      <c r="AA21" s="76"/>
      <c r="AT21" s="80"/>
      <c r="BH21" s="461" t="s">
        <v>59</v>
      </c>
      <c r="BI21" s="459"/>
      <c r="BJ21" s="457"/>
    </row>
    <row r="22" spans="2:63" ht="16.5" customHeight="1" thickBot="1">
      <c r="B22" s="202" t="s">
        <v>47</v>
      </c>
      <c r="C22" s="49">
        <v>20</v>
      </c>
      <c r="D22" s="28" t="str">
        <f>IF(X!$X$3="","",X!$X$3)</f>
        <v/>
      </c>
      <c r="G22" s="259"/>
      <c r="H22" s="260"/>
      <c r="P22" s="258"/>
      <c r="R22" s="74" t="str">
        <f>H21</f>
        <v/>
      </c>
      <c r="S22" s="75"/>
      <c r="T22" s="75"/>
      <c r="U22" s="75"/>
      <c r="V22" s="75"/>
      <c r="W22" s="75"/>
      <c r="X22" s="75"/>
      <c r="Y22" s="75"/>
      <c r="Z22" s="17" t="str">
        <f>IF(S22="","",SUMPRODUCT(--(S22:Y22&gt;S23:Y23)))</f>
        <v/>
      </c>
      <c r="AT22" s="80"/>
      <c r="BH22" s="462"/>
      <c r="BI22" s="459"/>
      <c r="BJ22" s="464" t="s">
        <v>60</v>
      </c>
    </row>
    <row r="23" spans="2:63" ht="16.5" customHeight="1" thickBot="1">
      <c r="B23" s="35"/>
      <c r="C23" s="35"/>
      <c r="D23" s="2"/>
      <c r="G23" s="153"/>
      <c r="I23" s="60"/>
      <c r="J23" s="60"/>
      <c r="K23" s="60"/>
      <c r="L23" s="60"/>
      <c r="M23" s="60"/>
      <c r="N23" s="60"/>
      <c r="O23" s="60"/>
      <c r="P23" s="255"/>
      <c r="Q23" s="31"/>
      <c r="R23" s="74" t="str">
        <f>H24</f>
        <v/>
      </c>
      <c r="S23" s="75"/>
      <c r="T23" s="75"/>
      <c r="U23" s="75"/>
      <c r="V23" s="75"/>
      <c r="W23" s="75"/>
      <c r="X23" s="75"/>
      <c r="Y23" s="75"/>
      <c r="Z23" s="17" t="str">
        <f>IF(S22="","",SUMPRODUCT(--(S22:Y22&lt;S23:Y23)))</f>
        <v/>
      </c>
      <c r="AT23" s="80"/>
      <c r="BH23" s="463"/>
      <c r="BI23" s="460"/>
      <c r="BJ23" s="465"/>
    </row>
    <row r="24" spans="2:63" ht="15.6">
      <c r="B24" s="35"/>
      <c r="C24" s="35"/>
      <c r="D24" s="2"/>
      <c r="E24" s="58" t="s">
        <v>521</v>
      </c>
      <c r="F24">
        <v>10</v>
      </c>
      <c r="G24" s="48"/>
      <c r="H24" s="70" t="str">
        <f>IF(G24="","",VLOOKUP(G24,$C$3:$F$26,2,FALSE))</f>
        <v/>
      </c>
      <c r="AT24" s="80"/>
    </row>
    <row r="25" spans="2:63" ht="15.6">
      <c r="B25" s="35"/>
      <c r="C25" s="35"/>
      <c r="D25" s="2"/>
      <c r="G25" s="153"/>
      <c r="AJ25" s="8"/>
      <c r="AT25" s="80"/>
      <c r="AW25" s="97" t="str">
        <f>IF(AT13="","",IF(AT13&gt;AT14,AL13,AL14))</f>
        <v/>
      </c>
      <c r="AX25" s="75"/>
      <c r="AY25" s="75"/>
      <c r="AZ25" s="75"/>
      <c r="BA25" s="75"/>
      <c r="BB25" s="75"/>
      <c r="BC25" s="75"/>
      <c r="BD25" s="75"/>
      <c r="BE25" s="17" t="str">
        <f>IF(AX25="","",SUMPRODUCT(--(AX25:BD25&gt;AX26:BD26)))</f>
        <v/>
      </c>
    </row>
    <row r="26" spans="2:63" ht="15.6">
      <c r="B26" s="35"/>
      <c r="C26" s="35"/>
      <c r="D26" s="2"/>
      <c r="F26" s="256"/>
      <c r="G26" s="257"/>
      <c r="AJ26" s="8"/>
      <c r="AT26" s="80"/>
      <c r="AU26" s="78"/>
      <c r="AV26" s="31"/>
      <c r="AW26" s="97" t="str">
        <f>IF(AT37="","",IF(AT37&gt;AT38,AL37,AL38))</f>
        <v/>
      </c>
      <c r="AX26" s="75"/>
      <c r="AY26" s="75"/>
      <c r="AZ26" s="75"/>
      <c r="BA26" s="75"/>
      <c r="BB26" s="75"/>
      <c r="BC26" s="75"/>
      <c r="BD26" s="75"/>
      <c r="BE26" s="17" t="str">
        <f>IF(AX25="","",SUMPRODUCT(--(AX25:BD25&lt;AX26:BD26)))</f>
        <v/>
      </c>
    </row>
    <row r="27" spans="2:63" ht="15.6">
      <c r="C27" s="35"/>
      <c r="D27" s="2"/>
      <c r="E27" s="58" t="s">
        <v>521</v>
      </c>
      <c r="F27">
        <v>11</v>
      </c>
      <c r="G27" s="48"/>
      <c r="H27" s="70" t="str">
        <f>IF(G27="","",VLOOKUP(G27,$C$3:$F$26,2,FALSE))</f>
        <v/>
      </c>
      <c r="AT27" s="80"/>
      <c r="AV27" s="38"/>
      <c r="BG27" s="444" t="s">
        <v>81</v>
      </c>
      <c r="BH27" s="445"/>
      <c r="BI27" s="445"/>
      <c r="BJ27" s="445"/>
      <c r="BK27" s="446"/>
    </row>
    <row r="28" spans="2:63" ht="15.6">
      <c r="C28" s="35"/>
      <c r="D28" s="2"/>
      <c r="G28" s="35"/>
      <c r="I28" s="63"/>
      <c r="J28" s="63"/>
      <c r="K28" s="63"/>
      <c r="L28" s="63"/>
      <c r="M28" s="63"/>
      <c r="N28" s="63"/>
      <c r="O28" s="63"/>
      <c r="P28" s="65"/>
      <c r="Q28" s="62"/>
      <c r="R28" s="74" t="str">
        <f>H27</f>
        <v/>
      </c>
      <c r="S28" s="75"/>
      <c r="T28" s="75"/>
      <c r="U28" s="75"/>
      <c r="V28" s="75"/>
      <c r="W28" s="75"/>
      <c r="X28" s="75"/>
      <c r="Y28" s="75"/>
      <c r="Z28" s="17" t="str">
        <f>IF(S28="","",SUMPRODUCT(--(S28:Y28&gt;S29:Y29)))</f>
        <v/>
      </c>
      <c r="AT28" s="80"/>
      <c r="AV28" s="38"/>
      <c r="BG28" s="306">
        <v>1</v>
      </c>
      <c r="BH28" s="307" t="s">
        <v>82</v>
      </c>
      <c r="BI28" s="447" t="str">
        <f>IF(BE25="","",IF(BE25&gt;BE26,AW25,AW26))</f>
        <v/>
      </c>
      <c r="BJ28" s="447"/>
      <c r="BK28" s="447"/>
    </row>
    <row r="29" spans="2:63" ht="15.6">
      <c r="C29" s="35"/>
      <c r="D29" s="2"/>
      <c r="F29">
        <v>12</v>
      </c>
      <c r="G29" s="48"/>
      <c r="H29" s="18" t="str">
        <f t="shared" ref="H29:H30" si="3">IF(G29="","",VLOOKUP(G29,$C$3:$F$26,2,FALSE))</f>
        <v/>
      </c>
      <c r="I29" s="57"/>
      <c r="J29" s="57"/>
      <c r="K29" s="57"/>
      <c r="L29" s="57"/>
      <c r="M29" s="57"/>
      <c r="N29" s="57"/>
      <c r="O29" s="57"/>
      <c r="P29" s="17" t="str">
        <f>IF(I29="","",SUMPRODUCT(--(I29:O29&gt;I30:O30)))</f>
        <v/>
      </c>
      <c r="R29" s="74" t="str">
        <f>IF(P29="","",IF(P29&gt;P30,H29,H30))</f>
        <v/>
      </c>
      <c r="S29" s="75"/>
      <c r="T29" s="75"/>
      <c r="U29" s="75"/>
      <c r="V29" s="75"/>
      <c r="W29" s="75"/>
      <c r="X29" s="75"/>
      <c r="Y29" s="75"/>
      <c r="Z29" s="17" t="str">
        <f>IF(S28="","",SUMPRODUCT(--(S28:Y28&lt;S29:Y29)))</f>
        <v/>
      </c>
      <c r="AT29" s="80"/>
      <c r="AV29" s="38"/>
      <c r="BG29" s="90">
        <v>2</v>
      </c>
      <c r="BH29" s="91" t="s">
        <v>79</v>
      </c>
      <c r="BI29" s="448" t="str">
        <f>IF(BE25="","",IF(BE25&lt;BE26,AW25,AW26))</f>
        <v/>
      </c>
      <c r="BJ29" s="448"/>
      <c r="BK29" s="448"/>
    </row>
    <row r="30" spans="2:63" ht="16.2" thickBot="1">
      <c r="C30" s="35"/>
      <c r="D30" s="2"/>
      <c r="F30">
        <v>13</v>
      </c>
      <c r="G30" s="49"/>
      <c r="H30" s="18" t="str">
        <f t="shared" si="3"/>
        <v/>
      </c>
      <c r="I30" s="57"/>
      <c r="J30" s="57"/>
      <c r="K30" s="57"/>
      <c r="L30" s="57"/>
      <c r="M30" s="57"/>
      <c r="N30" s="57"/>
      <c r="O30" s="57"/>
      <c r="P30" s="17" t="str">
        <f>IF(I29="","",SUMPRODUCT(--(I29:O29&lt;I30:O30)))</f>
        <v/>
      </c>
      <c r="Z30" s="8"/>
      <c r="AA30" s="76"/>
      <c r="AT30" s="80"/>
      <c r="AV30" s="38"/>
      <c r="AW30" s="42" t="s">
        <v>56</v>
      </c>
      <c r="BG30" s="86">
        <v>3</v>
      </c>
      <c r="BH30" s="20" t="str">
        <f>IF(BE34="","Semi-Finalist","Third Place")</f>
        <v>Semi-Finalist</v>
      </c>
      <c r="BI30" s="449" t="str">
        <f>IF(BE25=BE26,"",IF(BE34=BE35,AW34,IF(BE34&gt;BE35,AW34,AW35)))</f>
        <v/>
      </c>
      <c r="BJ30" s="449"/>
      <c r="BK30" s="449"/>
    </row>
    <row r="31" spans="2:63" ht="15.6">
      <c r="C31" s="35"/>
      <c r="D31" s="58"/>
      <c r="G31" s="153"/>
      <c r="AA31" s="76"/>
      <c r="AB31" s="96" t="str">
        <f>IF(Z28="","",IF(Z28&gt;Z29,R28,R29))</f>
        <v/>
      </c>
      <c r="AC31" s="75"/>
      <c r="AD31" s="75"/>
      <c r="AE31" s="75"/>
      <c r="AF31" s="75"/>
      <c r="AG31" s="75"/>
      <c r="AH31" s="75"/>
      <c r="AI31" s="75"/>
      <c r="AJ31" s="17" t="str">
        <f>IF(AC31="","",SUMPRODUCT(--(AC31:AI31&gt;AC32:AI32)))</f>
        <v/>
      </c>
      <c r="AT31" s="80"/>
      <c r="AV31" s="38"/>
      <c r="BG31" s="89" t="str">
        <f>IF(BE35="","3","4")</f>
        <v>3</v>
      </c>
      <c r="BH31" s="20" t="str">
        <f>IF(BE35="","Semi-Finalist","Fourth Place")</f>
        <v>Semi-Finalist</v>
      </c>
      <c r="BI31" s="449" t="str">
        <f>IF(BE25=BE26,"",IF(BE34=BE35,AW35,IF(BE34&lt;BE35,AW34,AW35)))</f>
        <v/>
      </c>
      <c r="BJ31" s="449"/>
      <c r="BK31" s="449"/>
    </row>
    <row r="32" spans="2:63" ht="15.6">
      <c r="C32" s="35"/>
      <c r="D32" s="2"/>
      <c r="G32" s="153"/>
      <c r="AA32" s="82"/>
      <c r="AB32" s="96" t="str">
        <f>IF(Z34="","",IF(Z34&gt;Z35,R34,R35))</f>
        <v/>
      </c>
      <c r="AC32" s="75"/>
      <c r="AD32" s="75"/>
      <c r="AE32" s="75"/>
      <c r="AF32" s="75"/>
      <c r="AG32" s="75"/>
      <c r="AH32" s="75"/>
      <c r="AI32" s="75"/>
      <c r="AJ32" s="17" t="str">
        <f>IF(AC31="","",SUMPRODUCT(--(AC31:AI31&lt;AC32:AI32)))</f>
        <v/>
      </c>
      <c r="AT32" s="80"/>
      <c r="AV32" s="38"/>
      <c r="BG32" s="87">
        <v>5</v>
      </c>
      <c r="BH32" s="88" t="s">
        <v>80</v>
      </c>
      <c r="BI32" s="450" t="str">
        <f>IF(AJ7="","",IF(AJ7&lt;AJ8,AB7,AB8))</f>
        <v/>
      </c>
      <c r="BJ32" s="450"/>
      <c r="BK32" s="450"/>
    </row>
    <row r="33" spans="3:63" ht="15.6">
      <c r="C33" s="35"/>
      <c r="D33" s="2"/>
      <c r="E33" s="58" t="s">
        <v>518</v>
      </c>
      <c r="F33">
        <v>14</v>
      </c>
      <c r="G33" s="206"/>
      <c r="H33" s="341" t="str">
        <f t="shared" ref="H33" si="4">IF(G33="","",VLOOKUP(G33,$C$3:$F$26,2,FALSE))</f>
        <v/>
      </c>
      <c r="I33" s="59"/>
      <c r="J33" s="60"/>
      <c r="K33" s="60"/>
      <c r="L33" s="60"/>
      <c r="M33" s="60"/>
      <c r="N33" s="60"/>
      <c r="O33" s="60"/>
      <c r="P33" s="61"/>
      <c r="AA33" s="76"/>
      <c r="AK33" s="76"/>
      <c r="AT33" s="80"/>
      <c r="AV33" s="38"/>
      <c r="BG33" s="87">
        <v>5</v>
      </c>
      <c r="BH33" s="88" t="s">
        <v>80</v>
      </c>
      <c r="BI33" s="450" t="str">
        <f>IF(AJ19="","",IF(AJ19&lt;AJ20,AB19,AB20))</f>
        <v/>
      </c>
      <c r="BJ33" s="450"/>
      <c r="BK33" s="450"/>
    </row>
    <row r="34" spans="3:63" ht="15.6">
      <c r="C34" s="35"/>
      <c r="D34" s="2"/>
      <c r="G34" s="259"/>
      <c r="H34" s="260"/>
      <c r="P34" s="258"/>
      <c r="R34" s="74" t="str">
        <f>H33</f>
        <v/>
      </c>
      <c r="S34" s="75"/>
      <c r="T34" s="75"/>
      <c r="U34" s="75"/>
      <c r="V34" s="75"/>
      <c r="W34" s="75"/>
      <c r="X34" s="75"/>
      <c r="Y34" s="75"/>
      <c r="Z34" s="17" t="str">
        <f>IF(S34="","",SUMPRODUCT(--(S34:Y34&gt;S35:Y35)))</f>
        <v/>
      </c>
      <c r="AK34" s="76"/>
      <c r="AT34" s="80"/>
      <c r="AV34" s="62"/>
      <c r="AW34" s="98" t="str">
        <f>IF(AT13="","",IF(AT13&lt;AT14,AL13,AL14))</f>
        <v/>
      </c>
      <c r="AX34" s="75"/>
      <c r="AY34" s="75"/>
      <c r="AZ34" s="75"/>
      <c r="BA34" s="75"/>
      <c r="BB34" s="75"/>
      <c r="BC34" s="75"/>
      <c r="BD34" s="75"/>
      <c r="BE34" s="17" t="str">
        <f>IF(AX34="","",SUMPRODUCT(--(AX34:BD34&gt;AX35:BD35)))</f>
        <v/>
      </c>
      <c r="BG34" s="87">
        <v>5</v>
      </c>
      <c r="BH34" s="88" t="s">
        <v>80</v>
      </c>
      <c r="BI34" s="450" t="str">
        <f>IF(AJ31="","",IF(AJ31&lt;AJ32,AB31,AB32))</f>
        <v/>
      </c>
      <c r="BJ34" s="450"/>
      <c r="BK34" s="450"/>
    </row>
    <row r="35" spans="3:63">
      <c r="G35" s="153"/>
      <c r="Q35" s="31"/>
      <c r="R35" s="74" t="str">
        <f>H36</f>
        <v/>
      </c>
      <c r="S35" s="75"/>
      <c r="T35" s="75"/>
      <c r="U35" s="75"/>
      <c r="V35" s="75"/>
      <c r="W35" s="75"/>
      <c r="X35" s="75"/>
      <c r="Y35" s="75"/>
      <c r="Z35" s="17" t="str">
        <f>IF(S34="","",SUMPRODUCT(--(S34:Y34&lt;S35:Y35)))</f>
        <v/>
      </c>
      <c r="AK35" s="76"/>
      <c r="AT35" s="80"/>
      <c r="AW35" s="98" t="str">
        <f>IF(AT37="","",IF(AT37&lt;AT38,AL37,AL38))</f>
        <v/>
      </c>
      <c r="AX35" s="75"/>
      <c r="AY35" s="75"/>
      <c r="AZ35" s="75"/>
      <c r="BA35" s="75"/>
      <c r="BB35" s="75"/>
      <c r="BC35" s="75"/>
      <c r="BD35" s="75"/>
      <c r="BE35" s="17" t="str">
        <f>IF(AX34="","",SUMPRODUCT(--(AX34:BD34&lt;AX35:BD35)))</f>
        <v/>
      </c>
      <c r="BG35" s="87">
        <v>5</v>
      </c>
      <c r="BH35" s="88" t="s">
        <v>80</v>
      </c>
      <c r="BI35" s="450" t="str">
        <f>IF(AJ43="","",IF(AJ43&lt;AJ44,AB43,AB44))</f>
        <v/>
      </c>
      <c r="BJ35" s="450"/>
      <c r="BK35" s="450"/>
    </row>
    <row r="36" spans="3:63" ht="15.6">
      <c r="F36">
        <v>15</v>
      </c>
      <c r="G36" s="48"/>
      <c r="H36" s="18" t="str">
        <f>IF(G36="","",VLOOKUP(G36,$C$3:$F$26,2,FALSE))</f>
        <v/>
      </c>
      <c r="I36" s="66"/>
      <c r="J36" s="67"/>
      <c r="K36" s="67"/>
      <c r="L36" s="67"/>
      <c r="M36" s="67"/>
      <c r="N36" s="67"/>
      <c r="O36" s="67"/>
      <c r="P36" s="68"/>
      <c r="AK36" s="76"/>
      <c r="AT36" s="81"/>
      <c r="BG36" s="92">
        <v>9</v>
      </c>
      <c r="BH36" s="22" t="s">
        <v>20</v>
      </c>
      <c r="BI36" s="477" t="str">
        <f>IF(Z4="","",IF(Z4&lt;Z5,R4,R5))</f>
        <v/>
      </c>
      <c r="BJ36" s="477"/>
      <c r="BK36" s="477"/>
    </row>
    <row r="37" spans="3:63">
      <c r="G37" s="153"/>
      <c r="Z37" s="8"/>
      <c r="AK37" s="76"/>
      <c r="AL37" s="95" t="str">
        <f>IF(AJ31="","",IF(AJ31&gt;AJ32,AB31,AB32))</f>
        <v/>
      </c>
      <c r="AM37" s="75"/>
      <c r="AN37" s="75"/>
      <c r="AO37" s="75"/>
      <c r="AP37" s="75"/>
      <c r="AQ37" s="75"/>
      <c r="AR37" s="75"/>
      <c r="AS37" s="75"/>
      <c r="AT37" s="17" t="str">
        <f>IF(AM37="","",SUMPRODUCT(--(AM37:AS37&gt;AM38:AS38)))</f>
        <v/>
      </c>
      <c r="AU37" s="11"/>
      <c r="BG37" s="92">
        <v>9</v>
      </c>
      <c r="BH37" s="22" t="s">
        <v>20</v>
      </c>
      <c r="BI37" s="477" t="str">
        <f>IF(Z10="","",IF(Z10&lt;Z11,R10,R11))</f>
        <v/>
      </c>
      <c r="BJ37" s="477"/>
      <c r="BK37" s="477"/>
    </row>
    <row r="38" spans="3:63">
      <c r="G38" s="153"/>
      <c r="Z38" s="8"/>
      <c r="AK38" s="82"/>
      <c r="AL38" s="95" t="str">
        <f>IF(AJ43="","",IF(AJ43&gt;AJ44,AB43,AB44))</f>
        <v/>
      </c>
      <c r="AM38" s="75"/>
      <c r="AN38" s="75"/>
      <c r="AO38" s="75"/>
      <c r="AP38" s="75"/>
      <c r="AQ38" s="75"/>
      <c r="AR38" s="75"/>
      <c r="AS38" s="75"/>
      <c r="AT38" s="17" t="str">
        <f>IF(AM37="","",SUMPRODUCT(--(AM37:AS37&lt;AM38:AS38)))</f>
        <v/>
      </c>
      <c r="AU38" s="11"/>
      <c r="BG38" s="92">
        <v>9</v>
      </c>
      <c r="BH38" s="22" t="s">
        <v>20</v>
      </c>
      <c r="BI38" s="477" t="str">
        <f>IF(Z16="","",IF(Z16&lt;Z17,R16,R17))</f>
        <v/>
      </c>
      <c r="BJ38" s="477"/>
      <c r="BK38" s="477"/>
    </row>
    <row r="39" spans="3:63" ht="15.6">
      <c r="E39" s="58" t="s">
        <v>518</v>
      </c>
      <c r="F39">
        <v>16</v>
      </c>
      <c r="G39" s="48"/>
      <c r="H39" s="70" t="str">
        <f>IF(G39="","",VLOOKUP(G39,$C$3:$F$26,2,FALSE))</f>
        <v/>
      </c>
      <c r="AK39" s="76"/>
      <c r="BG39" s="92">
        <v>9</v>
      </c>
      <c r="BH39" s="22" t="s">
        <v>20</v>
      </c>
      <c r="BI39" s="477" t="str">
        <f>IF(Z22="","",IF(Z22&lt;Z23,R22,R23))</f>
        <v/>
      </c>
      <c r="BJ39" s="477"/>
      <c r="BK39" s="477"/>
    </row>
    <row r="40" spans="3:63">
      <c r="G40" s="153"/>
      <c r="I40" s="63"/>
      <c r="J40" s="63"/>
      <c r="K40" s="63"/>
      <c r="L40" s="63"/>
      <c r="M40" s="63"/>
      <c r="N40" s="63"/>
      <c r="O40" s="63"/>
      <c r="P40" s="65"/>
      <c r="Q40" s="62"/>
      <c r="R40" s="74" t="str">
        <f>H39</f>
        <v/>
      </c>
      <c r="S40" s="75"/>
      <c r="T40" s="75"/>
      <c r="U40" s="75"/>
      <c r="V40" s="75"/>
      <c r="W40" s="75"/>
      <c r="X40" s="75"/>
      <c r="Y40" s="75"/>
      <c r="Z40" s="17" t="str">
        <f>IF(S40="","",SUMPRODUCT(--(S40:Y40&gt;S41:Y41)))</f>
        <v/>
      </c>
      <c r="AK40" s="76"/>
      <c r="BG40" s="92">
        <v>9</v>
      </c>
      <c r="BH40" s="22" t="s">
        <v>20</v>
      </c>
      <c r="BI40" s="477" t="str">
        <f>IF(Z28="","",IF(Z28&lt;Z29,R28,R29))</f>
        <v/>
      </c>
      <c r="BJ40" s="477"/>
      <c r="BK40" s="477"/>
    </row>
    <row r="41" spans="3:63" ht="15.6">
      <c r="F41">
        <v>17</v>
      </c>
      <c r="G41" s="48"/>
      <c r="H41" s="18" t="str">
        <f t="shared" ref="H41:H42" si="5">IF(G41="","",VLOOKUP(G41,$C$3:$F$26,2,FALSE))</f>
        <v/>
      </c>
      <c r="I41" s="57"/>
      <c r="J41" s="57"/>
      <c r="K41" s="57"/>
      <c r="L41" s="57"/>
      <c r="M41" s="57"/>
      <c r="N41" s="57"/>
      <c r="O41" s="57"/>
      <c r="P41" s="17" t="str">
        <f>IF(I41="","",SUMPRODUCT(--(I41:O41&gt;I42:O42)))</f>
        <v/>
      </c>
      <c r="R41" s="74" t="str">
        <f>IF(P41="","",IF(P41&gt;P42,H41,H42))</f>
        <v/>
      </c>
      <c r="S41" s="75"/>
      <c r="T41" s="75"/>
      <c r="U41" s="75"/>
      <c r="V41" s="75"/>
      <c r="W41" s="75"/>
      <c r="X41" s="75"/>
      <c r="Y41" s="75"/>
      <c r="Z41" s="17" t="str">
        <f>IF(S40="","",SUMPRODUCT(--(S40:Y40&lt;S41:Y41)))</f>
        <v/>
      </c>
      <c r="AJ41" s="8"/>
      <c r="AK41" s="76"/>
      <c r="BG41" s="92">
        <v>9</v>
      </c>
      <c r="BH41" s="22" t="s">
        <v>20</v>
      </c>
      <c r="BI41" s="477" t="str">
        <f>IF(Z34="","",IF(Z34&lt;Z35,R34,R35))</f>
        <v/>
      </c>
      <c r="BJ41" s="477"/>
      <c r="BK41" s="477"/>
    </row>
    <row r="42" spans="3:63" ht="15.6">
      <c r="E42" s="58" t="s">
        <v>522</v>
      </c>
      <c r="F42">
        <v>18</v>
      </c>
      <c r="G42" s="48"/>
      <c r="H42" s="18" t="str">
        <f t="shared" si="5"/>
        <v/>
      </c>
      <c r="I42" s="57"/>
      <c r="J42" s="57"/>
      <c r="K42" s="57"/>
      <c r="L42" s="57"/>
      <c r="M42" s="57"/>
      <c r="N42" s="57"/>
      <c r="O42" s="57"/>
      <c r="P42" s="17" t="str">
        <f>IF(I41="","",SUMPRODUCT(--(I41:O41&lt;I42:O42)))</f>
        <v/>
      </c>
      <c r="AA42" s="76"/>
      <c r="AJ42" s="8"/>
      <c r="AK42" s="76"/>
      <c r="BG42" s="92">
        <v>9</v>
      </c>
      <c r="BH42" s="22" t="s">
        <v>20</v>
      </c>
      <c r="BI42" s="477" t="str">
        <f>IF(Z40="","",IF(Z40&lt;Z41,R40,R41))</f>
        <v/>
      </c>
      <c r="BJ42" s="477"/>
      <c r="BK42" s="477"/>
    </row>
    <row r="43" spans="3:63">
      <c r="G43" s="153"/>
      <c r="AA43" s="76"/>
      <c r="AB43" s="96" t="str">
        <f>IF(Z40="","",IF(Z40&gt;Z41,R40,R41))</f>
        <v/>
      </c>
      <c r="AC43" s="75"/>
      <c r="AD43" s="75"/>
      <c r="AE43" s="75"/>
      <c r="AF43" s="75"/>
      <c r="AG43" s="75"/>
      <c r="AH43" s="75"/>
      <c r="AI43" s="75"/>
      <c r="AJ43" s="17" t="str">
        <f>IF(AC43="","",SUMPRODUCT(--(AC43:AI43&gt;AC44:AI44)))</f>
        <v/>
      </c>
      <c r="BG43" s="92">
        <v>9</v>
      </c>
      <c r="BH43" s="22" t="s">
        <v>20</v>
      </c>
      <c r="BI43" s="477" t="str">
        <f>IF(Z46="","",IF(Z46&lt;Z47,R46,R47))</f>
        <v/>
      </c>
      <c r="BJ43" s="477"/>
      <c r="BK43" s="477"/>
    </row>
    <row r="44" spans="3:63">
      <c r="G44" s="153"/>
      <c r="AA44" s="82"/>
      <c r="AB44" s="96" t="str">
        <f>IF(Z46="","",IF(Z46&gt;Z47,R46,R47))</f>
        <v/>
      </c>
      <c r="AC44" s="75"/>
      <c r="AD44" s="75"/>
      <c r="AE44" s="75"/>
      <c r="AF44" s="75"/>
      <c r="AG44" s="75"/>
      <c r="AH44" s="75"/>
      <c r="AI44" s="75"/>
      <c r="AJ44" s="17" t="str">
        <f>IF(AC43="","",SUMPRODUCT(--(AC43:AI43&lt;AC44:AI44)))</f>
        <v/>
      </c>
    </row>
    <row r="45" spans="3:63" ht="15.6">
      <c r="F45">
        <v>19</v>
      </c>
      <c r="G45" s="206"/>
      <c r="H45" s="261" t="str">
        <f>IF(G45="","",VLOOKUP(G45,$C$3:$F$26,2,FALSE))</f>
        <v/>
      </c>
      <c r="I45" s="59"/>
      <c r="Z45" s="8"/>
      <c r="AA45" s="76"/>
    </row>
    <row r="46" spans="3:63" ht="15.6">
      <c r="G46" s="259"/>
      <c r="H46" s="260"/>
      <c r="I46" s="67"/>
      <c r="J46" s="67"/>
      <c r="K46" s="67"/>
      <c r="L46" s="67"/>
      <c r="M46" s="67"/>
      <c r="N46" s="67"/>
      <c r="O46" s="67"/>
      <c r="P46" s="253"/>
      <c r="R46" s="74" t="str">
        <f>IF(P45="","",IF(P45&gt;P46,H45,H46))</f>
        <v/>
      </c>
      <c r="S46" s="75"/>
      <c r="T46" s="75"/>
      <c r="U46" s="75"/>
      <c r="V46" s="75"/>
      <c r="W46" s="75"/>
      <c r="X46" s="75"/>
      <c r="Y46" s="75"/>
      <c r="Z46" s="17" t="str">
        <f>IF(S46="","",SUMPRODUCT(--(S46:Y46&gt;S47:Y47)))</f>
        <v/>
      </c>
    </row>
    <row r="47" spans="3:63">
      <c r="G47" s="153"/>
      <c r="I47" s="60"/>
      <c r="J47" s="60"/>
      <c r="K47" s="60"/>
      <c r="L47" s="60"/>
      <c r="M47" s="60"/>
      <c r="N47" s="60"/>
      <c r="O47" s="60"/>
      <c r="P47" s="255"/>
      <c r="Q47" s="31"/>
      <c r="R47" s="74" t="str">
        <f>H48</f>
        <v/>
      </c>
      <c r="S47" s="75"/>
      <c r="T47" s="75"/>
      <c r="U47" s="75"/>
      <c r="V47" s="75"/>
      <c r="W47" s="75"/>
      <c r="X47" s="75"/>
      <c r="Y47" s="75"/>
      <c r="Z47" s="17" t="str">
        <f>IF(S46="","",SUMPRODUCT(--(S46:Y46&lt;S47:Y47)))</f>
        <v/>
      </c>
    </row>
    <row r="48" spans="3:63" ht="15.6">
      <c r="F48">
        <v>20</v>
      </c>
      <c r="G48" s="48">
        <v>3</v>
      </c>
      <c r="H48" s="70" t="str">
        <f>IF(G48="","",VLOOKUP(G48,$C$3:$F$26,2,FALSE))</f>
        <v/>
      </c>
    </row>
    <row r="49" spans="8:63">
      <c r="BE49" s="8"/>
    </row>
    <row r="50" spans="8:63">
      <c r="H50"/>
      <c r="I50"/>
      <c r="J50"/>
      <c r="K50"/>
      <c r="L50"/>
      <c r="M50"/>
      <c r="N50"/>
      <c r="O50"/>
      <c r="P50"/>
      <c r="BH50" s="4"/>
      <c r="BI50" s="443"/>
      <c r="BJ50" s="443"/>
      <c r="BK50" s="443"/>
    </row>
    <row r="51" spans="8:63">
      <c r="H51"/>
      <c r="I51"/>
      <c r="J51"/>
      <c r="K51"/>
      <c r="L51"/>
      <c r="M51"/>
      <c r="N51"/>
      <c r="O51"/>
      <c r="P51"/>
      <c r="BH51" s="4"/>
      <c r="BI51" s="443"/>
      <c r="BJ51" s="443"/>
      <c r="BK51" s="443"/>
    </row>
    <row r="52" spans="8:63">
      <c r="H52"/>
      <c r="I52"/>
      <c r="J52"/>
      <c r="K52"/>
      <c r="L52"/>
      <c r="M52"/>
      <c r="N52"/>
      <c r="O52"/>
      <c r="P52"/>
      <c r="BH52" s="4"/>
      <c r="BI52" s="443"/>
      <c r="BJ52" s="443"/>
      <c r="BK52" s="443"/>
    </row>
  </sheetData>
  <mergeCells count="28">
    <mergeCell ref="BI51:BK51"/>
    <mergeCell ref="BI52:BK52"/>
    <mergeCell ref="BI39:BK39"/>
    <mergeCell ref="BI40:BK40"/>
    <mergeCell ref="BI41:BK41"/>
    <mergeCell ref="BI42:BK42"/>
    <mergeCell ref="BI43:BK43"/>
    <mergeCell ref="BI50:BK50"/>
    <mergeCell ref="BI38:BK38"/>
    <mergeCell ref="BG27:BK27"/>
    <mergeCell ref="BI28:BK28"/>
    <mergeCell ref="BI29:BK29"/>
    <mergeCell ref="BI30:BK30"/>
    <mergeCell ref="BI31:BK31"/>
    <mergeCell ref="BI32:BK32"/>
    <mergeCell ref="BI33:BK33"/>
    <mergeCell ref="BI34:BK34"/>
    <mergeCell ref="BI35:BK35"/>
    <mergeCell ref="BI36:BK36"/>
    <mergeCell ref="BI37:BK37"/>
    <mergeCell ref="C1:D1"/>
    <mergeCell ref="BI15:BI17"/>
    <mergeCell ref="BH16:BH18"/>
    <mergeCell ref="BJ16:BJ18"/>
    <mergeCell ref="BJ19:BJ21"/>
    <mergeCell ref="BI20:BI23"/>
    <mergeCell ref="BH21:BH23"/>
    <mergeCell ref="BJ22:BJ23"/>
  </mergeCells>
  <pageMargins left="0.7" right="0.7" top="0.75" bottom="0.75" header="0.3" footer="0.3"/>
  <pageSetup paperSize="9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0.39997558519241921"/>
  </sheetPr>
  <dimension ref="B1:BP52"/>
  <sheetViews>
    <sheetView topLeftCell="A8" zoomScaleNormal="100" workbookViewId="0">
      <selection activeCell="E21" sqref="E21"/>
    </sheetView>
  </sheetViews>
  <sheetFormatPr defaultRowHeight="14.4"/>
  <cols>
    <col min="2" max="2" width="11.88671875" customWidth="1"/>
    <col min="4" max="4" width="31.44140625" customWidth="1"/>
    <col min="5" max="5" width="18.109375" style="314" customWidth="1"/>
    <col min="6" max="6" width="4.6640625" customWidth="1"/>
    <col min="7" max="7" width="9.109375" style="58"/>
    <col min="8" max="8" width="31.44140625" style="19" customWidth="1"/>
    <col min="9" max="9" width="3" style="15" bestFit="1" customWidth="1"/>
    <col min="10" max="10" width="3" style="15" customWidth="1"/>
    <col min="11" max="12" width="3" style="15" bestFit="1" customWidth="1"/>
    <col min="13" max="14" width="3" style="15" customWidth="1"/>
    <col min="15" max="15" width="3" style="15" bestFit="1" customWidth="1"/>
    <col min="16" max="16" width="3.109375" style="11" customWidth="1"/>
    <col min="18" max="18" width="31.44140625" style="2" customWidth="1"/>
    <col min="19" max="26" width="3" style="2" customWidth="1"/>
    <col min="27" max="27" width="9.109375" style="2"/>
    <col min="28" max="28" width="31.44140625" style="2" customWidth="1"/>
    <col min="29" max="36" width="3" style="2" customWidth="1"/>
    <col min="37" max="37" width="9.109375" style="2"/>
    <col min="38" max="38" width="31.44140625" style="2" customWidth="1"/>
    <col min="39" max="46" width="3.109375" style="2" customWidth="1"/>
    <col min="47" max="47" width="4.5546875" style="2" customWidth="1"/>
    <col min="48" max="48" width="4.5546875" customWidth="1"/>
    <col min="49" max="49" width="31.44140625" style="2" customWidth="1"/>
    <col min="50" max="57" width="3" style="2" customWidth="1"/>
    <col min="60" max="62" width="31.44140625" customWidth="1"/>
  </cols>
  <sheetData>
    <row r="1" spans="2:68">
      <c r="C1" s="466" t="s">
        <v>61</v>
      </c>
      <c r="D1" s="454"/>
      <c r="G1" s="55" t="s">
        <v>78</v>
      </c>
      <c r="H1" s="50" t="s">
        <v>83</v>
      </c>
      <c r="I1" s="51" t="s">
        <v>8</v>
      </c>
      <c r="J1" s="51" t="s">
        <v>9</v>
      </c>
      <c r="K1" s="51" t="s">
        <v>10</v>
      </c>
      <c r="L1" s="51" t="s">
        <v>11</v>
      </c>
      <c r="M1" s="51" t="s">
        <v>12</v>
      </c>
      <c r="N1" s="51" t="s">
        <v>13</v>
      </c>
      <c r="O1" s="51" t="s">
        <v>14</v>
      </c>
      <c r="P1" s="52" t="s">
        <v>19</v>
      </c>
      <c r="R1" s="50" t="s">
        <v>20</v>
      </c>
      <c r="S1" s="71" t="s">
        <v>8</v>
      </c>
      <c r="T1" s="71" t="s">
        <v>9</v>
      </c>
      <c r="U1" s="71" t="s">
        <v>10</v>
      </c>
      <c r="V1" s="71" t="s">
        <v>11</v>
      </c>
      <c r="W1" s="71" t="s">
        <v>12</v>
      </c>
      <c r="X1" s="71" t="s">
        <v>13</v>
      </c>
      <c r="Y1" s="71" t="s">
        <v>14</v>
      </c>
      <c r="Z1" s="72" t="s">
        <v>19</v>
      </c>
      <c r="AA1" s="53"/>
      <c r="AB1" s="50" t="s">
        <v>21</v>
      </c>
      <c r="AC1" s="71" t="s">
        <v>8</v>
      </c>
      <c r="AD1" s="71" t="s">
        <v>9</v>
      </c>
      <c r="AE1" s="71" t="s">
        <v>10</v>
      </c>
      <c r="AF1" s="71" t="s">
        <v>11</v>
      </c>
      <c r="AG1" s="71" t="s">
        <v>12</v>
      </c>
      <c r="AH1" s="71" t="s">
        <v>13</v>
      </c>
      <c r="AI1" s="71" t="s">
        <v>14</v>
      </c>
      <c r="AJ1" s="72" t="s">
        <v>19</v>
      </c>
      <c r="AL1" s="50" t="s">
        <v>22</v>
      </c>
      <c r="AM1" s="71" t="s">
        <v>8</v>
      </c>
      <c r="AN1" s="71" t="s">
        <v>9</v>
      </c>
      <c r="AO1" s="71" t="s">
        <v>10</v>
      </c>
      <c r="AP1" s="71" t="s">
        <v>11</v>
      </c>
      <c r="AQ1" s="71" t="s">
        <v>12</v>
      </c>
      <c r="AR1" s="71" t="s">
        <v>13</v>
      </c>
      <c r="AS1" s="71" t="s">
        <v>14</v>
      </c>
      <c r="AT1" s="73" t="s">
        <v>19</v>
      </c>
      <c r="AU1" s="77"/>
      <c r="AV1" s="69"/>
      <c r="AW1" s="50" t="s">
        <v>23</v>
      </c>
      <c r="AX1" s="71" t="s">
        <v>8</v>
      </c>
      <c r="AY1" s="71" t="s">
        <v>9</v>
      </c>
      <c r="AZ1" s="71" t="s">
        <v>10</v>
      </c>
      <c r="BA1" s="71" t="s">
        <v>11</v>
      </c>
      <c r="BB1" s="71" t="s">
        <v>12</v>
      </c>
      <c r="BC1" s="71" t="s">
        <v>13</v>
      </c>
      <c r="BD1" s="71" t="s">
        <v>14</v>
      </c>
      <c r="BE1" s="72" t="s">
        <v>19</v>
      </c>
      <c r="BH1" s="53"/>
      <c r="BI1" s="56"/>
      <c r="BJ1" s="56"/>
      <c r="BK1" s="56"/>
      <c r="BL1" s="56"/>
      <c r="BM1" s="56"/>
      <c r="BN1" s="56"/>
      <c r="BO1" s="56"/>
      <c r="BP1" s="166"/>
    </row>
    <row r="2" spans="2:68" ht="15" thickBot="1">
      <c r="B2" s="238" t="s">
        <v>125</v>
      </c>
      <c r="C2" s="238" t="s">
        <v>78</v>
      </c>
    </row>
    <row r="3" spans="2:68" ht="15.6">
      <c r="B3" s="47" t="s">
        <v>25</v>
      </c>
      <c r="C3" s="47">
        <v>1</v>
      </c>
      <c r="D3" s="23" t="str">
        <f>IF(' I'!$X$2="","",' I'!$X$2)</f>
        <v/>
      </c>
      <c r="E3" s="314" t="s">
        <v>515</v>
      </c>
      <c r="F3">
        <v>1</v>
      </c>
      <c r="G3" s="47">
        <v>1</v>
      </c>
      <c r="H3" s="70" t="str">
        <f>IF(G3="","",VLOOKUP(G3,$C$3:$E$26,2,FALSE))</f>
        <v/>
      </c>
      <c r="I3" s="59"/>
      <c r="J3" s="60"/>
      <c r="K3" s="60"/>
      <c r="L3" s="60"/>
      <c r="M3" s="60"/>
      <c r="N3" s="60"/>
      <c r="O3" s="60"/>
      <c r="P3" s="61"/>
    </row>
    <row r="4" spans="2:68" ht="16.2" thickBot="1">
      <c r="B4" s="206" t="s">
        <v>55</v>
      </c>
      <c r="C4" s="206">
        <v>2</v>
      </c>
      <c r="D4" s="26" t="str">
        <f>IF(' I'!$X$3="","",' I'!$X$3)</f>
        <v/>
      </c>
      <c r="G4" s="35"/>
      <c r="Q4" s="62"/>
      <c r="R4" s="74" t="str">
        <f>H3</f>
        <v/>
      </c>
      <c r="S4" s="75"/>
      <c r="T4" s="75"/>
      <c r="U4" s="75"/>
      <c r="V4" s="75"/>
      <c r="W4" s="75"/>
      <c r="X4" s="75"/>
      <c r="Y4" s="75"/>
      <c r="Z4" s="17" t="str">
        <f>IF(S4="","",SUMPRODUCT(--(S4:Y4&gt;S5:Y5)))</f>
        <v/>
      </c>
    </row>
    <row r="5" spans="2:68" ht="15.6">
      <c r="B5" s="47" t="s">
        <v>27</v>
      </c>
      <c r="C5" s="47">
        <v>3</v>
      </c>
      <c r="D5" s="27" t="str">
        <f>IF(' II'!$X$2="","",' II'!$X$2)</f>
        <v/>
      </c>
      <c r="F5">
        <v>2</v>
      </c>
      <c r="G5" s="48"/>
      <c r="H5" s="18" t="str">
        <f>IF(G5="","",VLOOKUP(G5,$C$3:$E$26,2,FALSE))</f>
        <v/>
      </c>
      <c r="I5" s="57"/>
      <c r="J5" s="57"/>
      <c r="K5" s="57"/>
      <c r="L5" s="57"/>
      <c r="M5" s="57"/>
      <c r="N5" s="57"/>
      <c r="O5" s="57"/>
      <c r="P5" s="17" t="str">
        <f>IF(I5="","",SUMPRODUCT(--(I5:O5&gt;I6:O6)))</f>
        <v/>
      </c>
      <c r="R5" s="74" t="str">
        <f>IF(P5="","",IF(P5&gt;P6,H5,H6))</f>
        <v/>
      </c>
      <c r="S5" s="75"/>
      <c r="T5" s="75"/>
      <c r="U5" s="75"/>
      <c r="V5" s="75"/>
      <c r="W5" s="75"/>
      <c r="X5" s="75"/>
      <c r="Y5" s="75"/>
      <c r="Z5" s="17" t="str">
        <f>IF(S4="","",SUMPRODUCT(--(S4:Y4&lt;S5:Y5)))</f>
        <v/>
      </c>
    </row>
    <row r="6" spans="2:68" ht="16.2" thickBot="1">
      <c r="B6" s="49" t="s">
        <v>54</v>
      </c>
      <c r="C6" s="49">
        <v>4</v>
      </c>
      <c r="D6" s="28" t="str">
        <f>IF(' II'!$X$3="","",' II'!$X$3)</f>
        <v/>
      </c>
      <c r="F6">
        <v>3</v>
      </c>
      <c r="G6" s="48"/>
      <c r="H6" s="18" t="str">
        <f>IF(G6="","",VLOOKUP(G6,$C$3:$E$26,2,FALSE))</f>
        <v/>
      </c>
      <c r="I6" s="57"/>
      <c r="J6" s="57"/>
      <c r="K6" s="57"/>
      <c r="L6" s="57"/>
      <c r="M6" s="57"/>
      <c r="N6" s="57"/>
      <c r="O6" s="57"/>
      <c r="P6" s="17" t="str">
        <f>IF(I5="","",SUMPRODUCT(--(I5:O5&lt;I6:O6)))</f>
        <v/>
      </c>
      <c r="Z6" s="8"/>
      <c r="AA6" s="76"/>
    </row>
    <row r="7" spans="2:68" ht="15.6">
      <c r="B7" s="204" t="s">
        <v>29</v>
      </c>
      <c r="C7" s="204">
        <v>5</v>
      </c>
      <c r="D7" s="25" t="str">
        <f>IF(' III'!$X$2="","",' III'!$X$2)</f>
        <v/>
      </c>
      <c r="G7" s="153"/>
      <c r="AA7" s="76"/>
      <c r="AB7" s="96" t="str">
        <f>IF(Z4="","",IF(Z4&gt;Z5,R4,R5))</f>
        <v/>
      </c>
      <c r="AC7" s="75"/>
      <c r="AD7" s="75"/>
      <c r="AE7" s="75"/>
      <c r="AF7" s="75"/>
      <c r="AG7" s="75"/>
      <c r="AH7" s="75"/>
      <c r="AI7" s="75"/>
      <c r="AJ7" s="17" t="str">
        <f>IF(AC7="","",SUMPRODUCT(--(AC7:AI7&gt;AC8:AI8)))</f>
        <v/>
      </c>
    </row>
    <row r="8" spans="2:68" ht="16.2" thickBot="1">
      <c r="B8" s="206" t="s">
        <v>53</v>
      </c>
      <c r="C8" s="206">
        <v>6</v>
      </c>
      <c r="D8" s="26" t="str">
        <f>IF(' III'!$X$3="","",' III'!$X$3)</f>
        <v/>
      </c>
      <c r="G8" s="153"/>
      <c r="AA8" s="82"/>
      <c r="AB8" s="96" t="str">
        <f>IF(Z10="","",IF(Z10&gt;Z11,R10,R11))</f>
        <v/>
      </c>
      <c r="AC8" s="75"/>
      <c r="AD8" s="75"/>
      <c r="AE8" s="75"/>
      <c r="AF8" s="75"/>
      <c r="AG8" s="75"/>
      <c r="AH8" s="75"/>
      <c r="AI8" s="75"/>
      <c r="AJ8" s="17" t="str">
        <f>IF(AC7="","",SUMPRODUCT(--(AC7:AI7&lt;AC8:AI8)))</f>
        <v/>
      </c>
    </row>
    <row r="9" spans="2:68" ht="15.6">
      <c r="B9" s="47" t="s">
        <v>30</v>
      </c>
      <c r="C9" s="47">
        <v>7</v>
      </c>
      <c r="D9" s="27" t="str">
        <f>IF(IV!$X$2="","",IV!$X$2)</f>
        <v/>
      </c>
      <c r="E9" s="314" t="s">
        <v>519</v>
      </c>
      <c r="F9">
        <v>4</v>
      </c>
      <c r="G9" s="48"/>
      <c r="H9" s="18" t="str">
        <f t="shared" ref="H9:H10" si="0">IF(G9="","",VLOOKUP(G9,$C$3:$E$26,2,FALSE))</f>
        <v/>
      </c>
      <c r="I9" s="57"/>
      <c r="J9" s="57"/>
      <c r="K9" s="57"/>
      <c r="L9" s="57"/>
      <c r="M9" s="57"/>
      <c r="N9" s="57"/>
      <c r="O9" s="57"/>
      <c r="P9" s="17" t="str">
        <f>IF(I9="","",SUMPRODUCT(--(I9:O9&gt;I10:O10)))</f>
        <v/>
      </c>
      <c r="AA9" s="76"/>
      <c r="AJ9" s="8"/>
      <c r="AK9" s="76"/>
    </row>
    <row r="10" spans="2:68" ht="16.2" thickBot="1">
      <c r="B10" s="49" t="s">
        <v>52</v>
      </c>
      <c r="C10" s="49">
        <v>8</v>
      </c>
      <c r="D10" s="28" t="str">
        <f>IF(IV!$X$3="","",IV!$X$3)</f>
        <v/>
      </c>
      <c r="F10">
        <v>5</v>
      </c>
      <c r="G10" s="48"/>
      <c r="H10" s="18" t="str">
        <f t="shared" si="0"/>
        <v/>
      </c>
      <c r="I10" s="57"/>
      <c r="J10" s="57"/>
      <c r="K10" s="57"/>
      <c r="L10" s="57"/>
      <c r="M10" s="57"/>
      <c r="N10" s="57"/>
      <c r="O10" s="57"/>
      <c r="P10" s="17" t="str">
        <f>IF(I9="","",SUMPRODUCT(--(I9:O9&lt;I10:O10)))</f>
        <v/>
      </c>
      <c r="R10" s="74" t="str">
        <f>IF(P9="","",IF(P9&gt;P10,H9,H10))</f>
        <v/>
      </c>
      <c r="S10" s="75"/>
      <c r="T10" s="75"/>
      <c r="U10" s="75"/>
      <c r="V10" s="75"/>
      <c r="W10" s="75"/>
      <c r="X10" s="75"/>
      <c r="Y10" s="75"/>
      <c r="Z10" s="17" t="str">
        <f>IF(S10="","",SUMPRODUCT(--(S10:Y10&gt;S11:Y11)))</f>
        <v/>
      </c>
      <c r="AJ10" s="8"/>
      <c r="AK10" s="76"/>
    </row>
    <row r="11" spans="2:68" ht="15.6">
      <c r="B11" s="204" t="s">
        <v>31</v>
      </c>
      <c r="C11" s="204">
        <v>9</v>
      </c>
      <c r="D11" s="25" t="str">
        <f>IF(V!$X$2="","",V!$X$2)</f>
        <v/>
      </c>
      <c r="G11" s="153"/>
      <c r="I11" s="63"/>
      <c r="J11" s="63"/>
      <c r="K11" s="63"/>
      <c r="L11" s="63"/>
      <c r="M11" s="63"/>
      <c r="N11" s="63"/>
      <c r="O11" s="63"/>
      <c r="P11" s="64"/>
      <c r="Q11" s="31"/>
      <c r="R11" s="74" t="str">
        <f>H12</f>
        <v/>
      </c>
      <c r="S11" s="75"/>
      <c r="T11" s="75"/>
      <c r="U11" s="75"/>
      <c r="V11" s="75"/>
      <c r="W11" s="75"/>
      <c r="X11" s="75"/>
      <c r="Y11" s="75"/>
      <c r="Z11" s="17" t="str">
        <f>IF(S10="","",SUMPRODUCT(--(S10:Y10&lt;S11:Y11)))</f>
        <v/>
      </c>
      <c r="AK11" s="76"/>
    </row>
    <row r="12" spans="2:68" ht="16.2" thickBot="1">
      <c r="B12" s="206" t="s">
        <v>51</v>
      </c>
      <c r="C12" s="206">
        <v>10</v>
      </c>
      <c r="D12" s="26" t="str">
        <f>IF(V!$X$3="","",V!$X$3)</f>
        <v/>
      </c>
      <c r="E12" s="314" t="s">
        <v>518</v>
      </c>
      <c r="F12">
        <v>6</v>
      </c>
      <c r="G12" s="48"/>
      <c r="H12" s="70" t="str">
        <f>IF(G12="","",VLOOKUP(G12,$C$3:$E$26,2,FALSE))</f>
        <v/>
      </c>
      <c r="AK12" s="76"/>
      <c r="BI12" s="45"/>
    </row>
    <row r="13" spans="2:68" ht="15.6">
      <c r="B13" s="47" t="s">
        <v>32</v>
      </c>
      <c r="C13" s="47">
        <v>11</v>
      </c>
      <c r="D13" s="27" t="str">
        <f>IF(VI!$X$2="","",VI!$X$2)</f>
        <v/>
      </c>
      <c r="G13" s="153"/>
      <c r="Z13" s="8"/>
      <c r="AK13" s="76"/>
      <c r="AL13" s="95" t="str">
        <f>IF(AJ7="","",IF(AJ7&gt;AJ8,AB7,AB8))</f>
        <v/>
      </c>
      <c r="AM13" s="75"/>
      <c r="AN13" s="75"/>
      <c r="AO13" s="75"/>
      <c r="AP13" s="75"/>
      <c r="AQ13" s="75"/>
      <c r="AR13" s="75"/>
      <c r="AS13" s="75"/>
      <c r="AT13" s="17" t="str">
        <f>IF(AM13="","",SUMPRODUCT(--(AM13:AS13&gt;AM14:AS14)))</f>
        <v/>
      </c>
      <c r="AU13" s="11"/>
    </row>
    <row r="14" spans="2:68" ht="16.2" thickBot="1">
      <c r="B14" s="49" t="s">
        <v>50</v>
      </c>
      <c r="C14" s="49">
        <v>12</v>
      </c>
      <c r="D14" s="28" t="str">
        <f>IF(VI!$X$3="","",VI!$X$3)</f>
        <v/>
      </c>
      <c r="G14" s="153"/>
      <c r="Z14" s="8"/>
      <c r="AK14" s="82"/>
      <c r="AL14" s="95" t="str">
        <f>IF(AJ19="","",IF(AJ19&gt;AJ20,AB19,AB20))</f>
        <v/>
      </c>
      <c r="AM14" s="75"/>
      <c r="AN14" s="75"/>
      <c r="AO14" s="75"/>
      <c r="AP14" s="75"/>
      <c r="AQ14" s="75"/>
      <c r="AR14" s="75"/>
      <c r="AS14" s="75"/>
      <c r="AT14" s="17" t="str">
        <f>IF(AM13="","",SUMPRODUCT(--(AM13:AS13&lt;AM14:AS14)))</f>
        <v/>
      </c>
      <c r="AU14" s="11"/>
    </row>
    <row r="15" spans="2:68" ht="15.6">
      <c r="B15" s="204" t="s">
        <v>33</v>
      </c>
      <c r="C15" s="204">
        <v>13</v>
      </c>
      <c r="D15" s="25" t="str">
        <f>IF(VII!$X$2="","",VII!$X$2)</f>
        <v/>
      </c>
      <c r="E15" s="314" t="s">
        <v>518</v>
      </c>
      <c r="F15">
        <v>7</v>
      </c>
      <c r="G15" s="48"/>
      <c r="H15" s="70" t="str">
        <f>IF(G15="","",VLOOKUP(G15,$C$3:$E$26,2,FALSE))</f>
        <v/>
      </c>
      <c r="AK15" s="76"/>
      <c r="AT15" s="79"/>
      <c r="BI15" s="455" t="str">
        <f>IF(BE25="","",IF(BE25&gt;BE26,AW25,AW26))</f>
        <v/>
      </c>
    </row>
    <row r="16" spans="2:68" ht="16.2" thickBot="1">
      <c r="B16" s="206" t="s">
        <v>49</v>
      </c>
      <c r="C16" s="206">
        <v>14</v>
      </c>
      <c r="D16" s="26" t="str">
        <f>IF(VII!$X$3="","",VII!$X$3)</f>
        <v/>
      </c>
      <c r="G16" s="153"/>
      <c r="I16" s="63"/>
      <c r="J16" s="63"/>
      <c r="K16" s="63"/>
      <c r="L16" s="63"/>
      <c r="M16" s="63"/>
      <c r="N16" s="63"/>
      <c r="O16" s="63"/>
      <c r="P16" s="65"/>
      <c r="Q16" s="62"/>
      <c r="R16" s="74" t="str">
        <f>H15</f>
        <v/>
      </c>
      <c r="S16" s="75"/>
      <c r="T16" s="75"/>
      <c r="U16" s="75"/>
      <c r="V16" s="75"/>
      <c r="W16" s="75"/>
      <c r="X16" s="75"/>
      <c r="Y16" s="75"/>
      <c r="Z16" s="17" t="str">
        <f>IF(S16="","",SUMPRODUCT(--(S16:Y16&gt;S17:Y17)))</f>
        <v/>
      </c>
      <c r="AK16" s="76"/>
      <c r="AT16" s="80"/>
      <c r="BH16" s="455" t="str">
        <f>IF(BE25="","",IF(BE25&lt;BE26,AW25,AW26))</f>
        <v/>
      </c>
      <c r="BI16" s="455"/>
      <c r="BJ16" s="456" t="str">
        <f>IF(BE25=BE26,"",IF(BE34=BE35,AW34,IF(BE34&gt;BE35,AW34,AW35)))</f>
        <v/>
      </c>
    </row>
    <row r="17" spans="2:63" ht="15.6">
      <c r="B17" s="47" t="s">
        <v>34</v>
      </c>
      <c r="C17" s="47">
        <v>15</v>
      </c>
      <c r="D17" s="27" t="str">
        <f>IF(VIII!$X$2="","",VIII!$X$2)</f>
        <v/>
      </c>
      <c r="E17" s="314" t="s">
        <v>519</v>
      </c>
      <c r="F17">
        <v>8</v>
      </c>
      <c r="G17" s="48"/>
      <c r="H17" s="18" t="str">
        <f t="shared" ref="H17:H18" si="1">IF(G17="","",VLOOKUP(G17,$C$3:$E$26,2,FALSE))</f>
        <v/>
      </c>
      <c r="I17" s="57"/>
      <c r="J17" s="57"/>
      <c r="K17" s="57"/>
      <c r="L17" s="57"/>
      <c r="M17" s="57"/>
      <c r="N17" s="57"/>
      <c r="O17" s="57"/>
      <c r="P17" s="17" t="str">
        <f>IF(I17="","",SUMPRODUCT(--(I17:O17&gt;I18:O18)))</f>
        <v/>
      </c>
      <c r="R17" s="74" t="str">
        <f>IF(P17="","",IF(P17&gt;P18,H17,H18))</f>
        <v/>
      </c>
      <c r="S17" s="75"/>
      <c r="T17" s="75"/>
      <c r="U17" s="75"/>
      <c r="V17" s="75"/>
      <c r="W17" s="75"/>
      <c r="X17" s="75"/>
      <c r="Y17" s="75"/>
      <c r="Z17" s="17" t="str">
        <f>IF(S16="","",SUMPRODUCT(--(S16:Y16&lt;S17:Y17)))</f>
        <v/>
      </c>
      <c r="AK17" s="76"/>
      <c r="AT17" s="80"/>
      <c r="BE17" s="8"/>
      <c r="BH17" s="455"/>
      <c r="BI17" s="455"/>
      <c r="BJ17" s="456"/>
    </row>
    <row r="18" spans="2:63" ht="16.2" thickBot="1">
      <c r="B18" s="49" t="s">
        <v>57</v>
      </c>
      <c r="C18" s="49">
        <v>16</v>
      </c>
      <c r="D18" s="28" t="str">
        <f>IF(VIII!$X$3="","",VIII!$X$3)</f>
        <v/>
      </c>
      <c r="F18">
        <v>9</v>
      </c>
      <c r="G18" s="48"/>
      <c r="H18" s="18" t="str">
        <f t="shared" si="1"/>
        <v/>
      </c>
      <c r="I18" s="57"/>
      <c r="J18" s="57"/>
      <c r="K18" s="57"/>
      <c r="L18" s="57"/>
      <c r="M18" s="57"/>
      <c r="N18" s="57"/>
      <c r="O18" s="57"/>
      <c r="P18" s="17" t="str">
        <f>IF(I17="","",SUMPRODUCT(--(I17:O17&lt;I18:O18)))</f>
        <v/>
      </c>
      <c r="AA18" s="76"/>
      <c r="AK18" s="76"/>
      <c r="AT18" s="80"/>
      <c r="BE18" s="8"/>
      <c r="BH18" s="455"/>
      <c r="BJ18" s="456"/>
    </row>
    <row r="19" spans="2:63" ht="16.2" thickBot="1">
      <c r="B19" s="220" t="s">
        <v>35</v>
      </c>
      <c r="C19" s="204">
        <v>17</v>
      </c>
      <c r="D19" s="25" t="str">
        <f>IF(IX!$X$2="","",IX!$X$2)</f>
        <v/>
      </c>
      <c r="G19" s="153"/>
      <c r="AA19" s="76"/>
      <c r="AB19" s="96" t="str">
        <f>IF(Z16="","",IF(Z16&gt;Z17,R16,R17))</f>
        <v/>
      </c>
      <c r="AC19" s="75"/>
      <c r="AD19" s="75"/>
      <c r="AE19" s="75"/>
      <c r="AF19" s="75"/>
      <c r="AG19" s="75"/>
      <c r="AH19" s="75"/>
      <c r="AI19" s="75"/>
      <c r="AJ19" s="17" t="str">
        <f>IF(AC19="","",SUMPRODUCT(--(AC19:AI19&gt;AC20:AI20)))</f>
        <v/>
      </c>
      <c r="AT19" s="80"/>
      <c r="BJ19" s="457" t="str">
        <f>IF(BE25=BE26,"",IF(OR(BE34&gt;BE35,BE34&lt;BE35),"",AW35))</f>
        <v/>
      </c>
    </row>
    <row r="20" spans="2:63" ht="16.2" thickBot="1">
      <c r="B20" s="221" t="s">
        <v>48</v>
      </c>
      <c r="C20" s="206">
        <v>18</v>
      </c>
      <c r="D20" s="26" t="str">
        <f>IF(IX!$X$3="","",IX!$X$3)</f>
        <v/>
      </c>
      <c r="G20" s="153"/>
      <c r="AA20" s="82"/>
      <c r="AB20" s="96" t="str">
        <f>IF(Z22="","",IF(Z22&gt;Z23,R22,R23))</f>
        <v/>
      </c>
      <c r="AC20" s="75"/>
      <c r="AD20" s="75"/>
      <c r="AE20" s="75"/>
      <c r="AF20" s="75"/>
      <c r="AG20" s="75"/>
      <c r="AH20" s="75"/>
      <c r="AI20" s="75"/>
      <c r="AJ20" s="17" t="str">
        <f>IF(AC19="","",SUMPRODUCT(--(AC19:AI19&lt;AC20:AI20)))</f>
        <v/>
      </c>
      <c r="AT20" s="80"/>
      <c r="BI20" s="458" t="s">
        <v>58</v>
      </c>
      <c r="BJ20" s="457"/>
    </row>
    <row r="21" spans="2:63" ht="16.2" thickBot="1">
      <c r="B21" s="222" t="s">
        <v>36</v>
      </c>
      <c r="C21" s="47">
        <v>19</v>
      </c>
      <c r="D21" s="27" t="str">
        <f>IF(X!$X$2="","",X!$X$2)</f>
        <v/>
      </c>
      <c r="F21">
        <v>10</v>
      </c>
      <c r="G21" s="48"/>
      <c r="H21" s="18" t="str">
        <f t="shared" ref="H21:H22" si="2">IF(G21="","",VLOOKUP(G21,$C$3:$E$26,2,FALSE))</f>
        <v/>
      </c>
      <c r="I21" s="57"/>
      <c r="J21" s="57"/>
      <c r="K21" s="57"/>
      <c r="L21" s="57"/>
      <c r="M21" s="57"/>
      <c r="N21" s="57"/>
      <c r="O21" s="57"/>
      <c r="P21" s="17" t="str">
        <f>IF(I21="","",SUMPRODUCT(--(I21:O21&gt;I22:O22)))</f>
        <v/>
      </c>
      <c r="Z21" s="8"/>
      <c r="AA21" s="76"/>
      <c r="AT21" s="80"/>
      <c r="BH21" s="461" t="s">
        <v>59</v>
      </c>
      <c r="BI21" s="459"/>
      <c r="BJ21" s="457"/>
    </row>
    <row r="22" spans="2:63" ht="16.5" customHeight="1" thickBot="1">
      <c r="B22" s="202" t="s">
        <v>47</v>
      </c>
      <c r="C22" s="49">
        <v>20</v>
      </c>
      <c r="D22" s="28" t="str">
        <f>IF(X!$X$3="","",X!$X$3)</f>
        <v/>
      </c>
      <c r="F22">
        <v>11</v>
      </c>
      <c r="G22" s="48"/>
      <c r="H22" s="18" t="str">
        <f t="shared" si="2"/>
        <v/>
      </c>
      <c r="I22" s="57"/>
      <c r="J22" s="57"/>
      <c r="K22" s="57"/>
      <c r="L22" s="57"/>
      <c r="M22" s="57"/>
      <c r="N22" s="57"/>
      <c r="O22" s="57"/>
      <c r="P22" s="17" t="str">
        <f>IF(I21="","",SUMPRODUCT(--(I21:O21&lt;I22:O22)))</f>
        <v/>
      </c>
      <c r="R22" s="74" t="str">
        <f>IF(P21="","",IF(P21&gt;P22,H21,H22))</f>
        <v/>
      </c>
      <c r="S22" s="75"/>
      <c r="T22" s="75"/>
      <c r="U22" s="75"/>
      <c r="V22" s="75"/>
      <c r="W22" s="75"/>
      <c r="X22" s="75"/>
      <c r="Y22" s="75"/>
      <c r="Z22" s="17" t="str">
        <f>IF(S22="","",SUMPRODUCT(--(S22:Y22&gt;S23:Y23)))</f>
        <v/>
      </c>
      <c r="AT22" s="80"/>
      <c r="BH22" s="462"/>
      <c r="BI22" s="459"/>
      <c r="BJ22" s="464" t="s">
        <v>60</v>
      </c>
    </row>
    <row r="23" spans="2:63" ht="16.5" customHeight="1" thickBot="1">
      <c r="B23" s="204" t="s">
        <v>37</v>
      </c>
      <c r="C23" s="204">
        <v>21</v>
      </c>
      <c r="D23" s="25" t="str">
        <f>IF(XI!$X$2="","",XI!$X$2)</f>
        <v/>
      </c>
      <c r="G23" s="153"/>
      <c r="I23" s="63"/>
      <c r="J23" s="63"/>
      <c r="K23" s="63"/>
      <c r="L23" s="63"/>
      <c r="M23" s="63"/>
      <c r="N23" s="63"/>
      <c r="O23" s="63"/>
      <c r="P23" s="65"/>
      <c r="Q23" s="31"/>
      <c r="R23" s="74" t="str">
        <f>H24</f>
        <v/>
      </c>
      <c r="S23" s="75"/>
      <c r="T23" s="75"/>
      <c r="U23" s="75"/>
      <c r="V23" s="75"/>
      <c r="W23" s="75"/>
      <c r="X23" s="75"/>
      <c r="Y23" s="75"/>
      <c r="Z23" s="17" t="str">
        <f>IF(S22="","",SUMPRODUCT(--(S22:Y22&lt;S23:Y23)))</f>
        <v/>
      </c>
      <c r="AT23" s="80"/>
      <c r="BH23" s="463"/>
      <c r="BI23" s="460"/>
      <c r="BJ23" s="465"/>
    </row>
    <row r="24" spans="2:63" ht="16.2" thickBot="1">
      <c r="B24" s="206" t="s">
        <v>46</v>
      </c>
      <c r="C24" s="206">
        <v>22</v>
      </c>
      <c r="D24" s="203" t="str">
        <f>IF(XI!$X$3="","",XI!$X$3)</f>
        <v/>
      </c>
      <c r="E24" s="314" t="s">
        <v>517</v>
      </c>
      <c r="F24">
        <v>12</v>
      </c>
      <c r="G24" s="48"/>
      <c r="H24" s="70" t="str">
        <f>IF(G24="","",VLOOKUP(G24,$C$3:$E$26,2,FALSE))</f>
        <v/>
      </c>
      <c r="AT24" s="80"/>
    </row>
    <row r="25" spans="2:63" ht="15.6">
      <c r="B25" s="222" t="s">
        <v>38</v>
      </c>
      <c r="C25" s="47">
        <v>23</v>
      </c>
      <c r="D25" s="27" t="str">
        <f>IF(XII!$X$2="","",XII!$X$2)</f>
        <v/>
      </c>
      <c r="G25" s="153"/>
      <c r="AJ25" s="8"/>
      <c r="AT25" s="80"/>
      <c r="AW25" s="97" t="str">
        <f>IF(AT13="","",IF(AT13&gt;AT14,AL13,AL14))</f>
        <v/>
      </c>
      <c r="AX25" s="75"/>
      <c r="AY25" s="75"/>
      <c r="AZ25" s="75"/>
      <c r="BA25" s="75"/>
      <c r="BB25" s="75"/>
      <c r="BC25" s="75"/>
      <c r="BD25" s="75"/>
      <c r="BE25" s="17" t="str">
        <f>IF(AX25="","",SUMPRODUCT(--(AX25:BD25&gt;AX26:BD26)))</f>
        <v/>
      </c>
    </row>
    <row r="26" spans="2:63" ht="16.2" thickBot="1">
      <c r="B26" s="202" t="s">
        <v>45</v>
      </c>
      <c r="C26" s="49">
        <v>24</v>
      </c>
      <c r="D26" s="28" t="str">
        <f>IF(XII!$X$3="","",XII!$X$3)</f>
        <v/>
      </c>
      <c r="E26" s="315"/>
      <c r="G26" s="153"/>
      <c r="AJ26" s="8"/>
      <c r="AT26" s="80"/>
      <c r="AU26" s="78"/>
      <c r="AV26" s="31"/>
      <c r="AW26" s="97" t="str">
        <f>IF(AT37="","",IF(AT37&gt;AT38,AL37,AL38))</f>
        <v/>
      </c>
      <c r="AX26" s="75"/>
      <c r="AY26" s="75"/>
      <c r="AZ26" s="75"/>
      <c r="BA26" s="75"/>
      <c r="BB26" s="75"/>
      <c r="BC26" s="75"/>
      <c r="BD26" s="75"/>
      <c r="BE26" s="17" t="str">
        <f>IF(AX25="","",SUMPRODUCT(--(AX25:BD25&lt;AX26:BD26)))</f>
        <v/>
      </c>
    </row>
    <row r="27" spans="2:63" ht="15.6">
      <c r="C27" s="35"/>
      <c r="D27" s="2"/>
      <c r="E27" s="314" t="s">
        <v>517</v>
      </c>
      <c r="F27">
        <v>13</v>
      </c>
      <c r="G27" s="48"/>
      <c r="H27" s="70" t="str">
        <f>IF(G27="","",VLOOKUP(G27,$C$3:$E$26,2,FALSE))</f>
        <v/>
      </c>
      <c r="AT27" s="80"/>
      <c r="AV27" s="38"/>
      <c r="BG27" s="444" t="s">
        <v>81</v>
      </c>
      <c r="BH27" s="445"/>
      <c r="BI27" s="445"/>
      <c r="BJ27" s="445"/>
      <c r="BK27" s="446"/>
    </row>
    <row r="28" spans="2:63" ht="15.6">
      <c r="C28" s="35"/>
      <c r="D28" s="2"/>
      <c r="G28" s="35"/>
      <c r="I28" s="63"/>
      <c r="J28" s="63"/>
      <c r="K28" s="63"/>
      <c r="L28" s="63"/>
      <c r="M28" s="63"/>
      <c r="N28" s="63"/>
      <c r="O28" s="63"/>
      <c r="P28" s="65"/>
      <c r="Q28" s="62"/>
      <c r="R28" s="74" t="str">
        <f>H27</f>
        <v/>
      </c>
      <c r="S28" s="75"/>
      <c r="T28" s="75"/>
      <c r="U28" s="75"/>
      <c r="V28" s="75"/>
      <c r="W28" s="75"/>
      <c r="X28" s="75"/>
      <c r="Y28" s="75"/>
      <c r="Z28" s="17" t="str">
        <f>IF(S28="","",SUMPRODUCT(--(S28:Y28&gt;S29:Y29)))</f>
        <v/>
      </c>
      <c r="AT28" s="80"/>
      <c r="AV28" s="38"/>
      <c r="BG28" s="306">
        <v>1</v>
      </c>
      <c r="BH28" s="307" t="s">
        <v>82</v>
      </c>
      <c r="BI28" s="447" t="str">
        <f>IF(BE25="","",IF(BE25&gt;BE26,AW25,AW26))</f>
        <v/>
      </c>
      <c r="BJ28" s="447"/>
      <c r="BK28" s="447"/>
    </row>
    <row r="29" spans="2:63" ht="15.6">
      <c r="C29" s="35"/>
      <c r="D29" s="2"/>
      <c r="F29">
        <v>14</v>
      </c>
      <c r="G29" s="48"/>
      <c r="H29" s="18" t="str">
        <f t="shared" ref="H29:H30" si="3">IF(G29="","",VLOOKUP(G29,$C$3:$E$26,2,FALSE))</f>
        <v/>
      </c>
      <c r="I29" s="57"/>
      <c r="J29" s="57"/>
      <c r="K29" s="57"/>
      <c r="L29" s="57"/>
      <c r="M29" s="57"/>
      <c r="N29" s="57"/>
      <c r="O29" s="57"/>
      <c r="P29" s="17" t="str">
        <f>IF(I29="","",SUMPRODUCT(--(I29:O29&gt;I30:O30)))</f>
        <v/>
      </c>
      <c r="R29" s="74" t="str">
        <f>IF(P29="","",IF(P29&gt;P30,H29,H30))</f>
        <v/>
      </c>
      <c r="S29" s="75"/>
      <c r="T29" s="75"/>
      <c r="U29" s="75"/>
      <c r="V29" s="75"/>
      <c r="W29" s="75"/>
      <c r="X29" s="75"/>
      <c r="Y29" s="75"/>
      <c r="Z29" s="17" t="str">
        <f>IF(S28="","",SUMPRODUCT(--(S28:Y28&lt;S29:Y29)))</f>
        <v/>
      </c>
      <c r="AT29" s="80"/>
      <c r="AV29" s="38"/>
      <c r="BG29" s="90">
        <v>2</v>
      </c>
      <c r="BH29" s="91" t="s">
        <v>79</v>
      </c>
      <c r="BI29" s="448" t="str">
        <f>IF(BE25="","",IF(BE25&lt;BE26,AW25,AW26))</f>
        <v/>
      </c>
      <c r="BJ29" s="448"/>
      <c r="BK29" s="448"/>
    </row>
    <row r="30" spans="2:63" ht="16.2" thickBot="1">
      <c r="C30" s="35"/>
      <c r="D30" s="2"/>
      <c r="F30">
        <v>15</v>
      </c>
      <c r="G30" s="49"/>
      <c r="H30" s="18" t="str">
        <f t="shared" si="3"/>
        <v/>
      </c>
      <c r="I30" s="57"/>
      <c r="J30" s="57"/>
      <c r="K30" s="57"/>
      <c r="L30" s="57"/>
      <c r="M30" s="57"/>
      <c r="N30" s="57"/>
      <c r="O30" s="57"/>
      <c r="P30" s="17" t="str">
        <f>IF(I29="","",SUMPRODUCT(--(I29:O29&lt;I30:O30)))</f>
        <v/>
      </c>
      <c r="Z30" s="8"/>
      <c r="AA30" s="76"/>
      <c r="AT30" s="80"/>
      <c r="AV30" s="38"/>
      <c r="AW30" s="42" t="s">
        <v>56</v>
      </c>
      <c r="BG30" s="86">
        <v>3</v>
      </c>
      <c r="BH30" s="20" t="str">
        <f>IF(BE34="","Semi-Finalist","Third Place")</f>
        <v>Semi-Finalist</v>
      </c>
      <c r="BI30" s="449" t="str">
        <f>IF(BE25=BE26,"",IF(BE34=BE35,AW34,IF(BE34&gt;BE35,AW34,AW35)))</f>
        <v/>
      </c>
      <c r="BJ30" s="449"/>
      <c r="BK30" s="449"/>
    </row>
    <row r="31" spans="2:63" ht="15.6">
      <c r="C31" s="35"/>
      <c r="D31" s="2"/>
      <c r="G31" s="153"/>
      <c r="AA31" s="76"/>
      <c r="AB31" s="96" t="str">
        <f>IF(Z28="","",IF(Z28&gt;Z29,R28,R29))</f>
        <v/>
      </c>
      <c r="AC31" s="75"/>
      <c r="AD31" s="75"/>
      <c r="AE31" s="75"/>
      <c r="AF31" s="75"/>
      <c r="AG31" s="75"/>
      <c r="AH31" s="75"/>
      <c r="AI31" s="75"/>
      <c r="AJ31" s="17" t="str">
        <f>IF(AC31="","",SUMPRODUCT(--(AC31:AI31&gt;AC32:AI32)))</f>
        <v/>
      </c>
      <c r="AT31" s="80"/>
      <c r="AV31" s="38"/>
      <c r="BG31" s="89" t="str">
        <f>IF(BE35="","3","4")</f>
        <v>3</v>
      </c>
      <c r="BH31" s="20" t="str">
        <f>IF(BE35="","Semi-Finalist","Fourth Place")</f>
        <v>Semi-Finalist</v>
      </c>
      <c r="BI31" s="449" t="str">
        <f>IF(BE25=BE26,"",IF(BE34=BE35,AW35,IF(BE34&lt;BE35,AW34,AW35)))</f>
        <v/>
      </c>
      <c r="BJ31" s="449"/>
      <c r="BK31" s="449"/>
    </row>
    <row r="32" spans="2:63" ht="15.6">
      <c r="C32" s="35"/>
      <c r="D32" s="2"/>
      <c r="G32" s="153"/>
      <c r="AA32" s="82"/>
      <c r="AB32" s="96" t="str">
        <f>IF(Z34="","",IF(Z34&gt;Z35,R34,R35))</f>
        <v/>
      </c>
      <c r="AC32" s="75"/>
      <c r="AD32" s="75"/>
      <c r="AE32" s="75"/>
      <c r="AF32" s="75"/>
      <c r="AG32" s="75"/>
      <c r="AH32" s="75"/>
      <c r="AI32" s="75"/>
      <c r="AJ32" s="17" t="str">
        <f>IF(AC31="","",SUMPRODUCT(--(AC31:AI31&lt;AC32:AI32)))</f>
        <v/>
      </c>
      <c r="AT32" s="80"/>
      <c r="AV32" s="38"/>
      <c r="BG32" s="87">
        <v>5</v>
      </c>
      <c r="BH32" s="88" t="s">
        <v>80</v>
      </c>
      <c r="BI32" s="450" t="str">
        <f>IF(AJ7="","",IF(AJ7&lt;AJ8,AB7,AB8))</f>
        <v/>
      </c>
      <c r="BJ32" s="450"/>
      <c r="BK32" s="450"/>
    </row>
    <row r="33" spans="3:63" ht="15.6">
      <c r="C33" s="35"/>
      <c r="D33" s="2"/>
      <c r="E33" s="314" t="s">
        <v>519</v>
      </c>
      <c r="F33">
        <v>16</v>
      </c>
      <c r="G33" s="48"/>
      <c r="H33" s="18" t="str">
        <f t="shared" ref="H33:H34" si="4">IF(G33="","",VLOOKUP(G33,$C$3:$E$26,2,FALSE))</f>
        <v/>
      </c>
      <c r="I33" s="57"/>
      <c r="J33" s="57"/>
      <c r="K33" s="57"/>
      <c r="L33" s="57"/>
      <c r="M33" s="57"/>
      <c r="N33" s="57"/>
      <c r="O33" s="57"/>
      <c r="P33" s="17" t="str">
        <f>IF(I33="","",SUMPRODUCT(--(I33:O33&gt;I34:O34)))</f>
        <v/>
      </c>
      <c r="AA33" s="76"/>
      <c r="AK33" s="76"/>
      <c r="AT33" s="80"/>
      <c r="AV33" s="38"/>
      <c r="BG33" s="87">
        <v>5</v>
      </c>
      <c r="BH33" s="88" t="s">
        <v>80</v>
      </c>
      <c r="BI33" s="450" t="str">
        <f>IF(AJ19="","",IF(AJ19&lt;AJ20,AB19,AB20))</f>
        <v/>
      </c>
      <c r="BJ33" s="450"/>
      <c r="BK33" s="450"/>
    </row>
    <row r="34" spans="3:63" ht="15.6">
      <c r="C34" s="35"/>
      <c r="D34" s="2"/>
      <c r="F34">
        <v>17</v>
      </c>
      <c r="G34" s="48"/>
      <c r="H34" s="18" t="str">
        <f t="shared" si="4"/>
        <v/>
      </c>
      <c r="I34" s="57"/>
      <c r="J34" s="57"/>
      <c r="K34" s="57"/>
      <c r="L34" s="57"/>
      <c r="M34" s="57"/>
      <c r="N34" s="57"/>
      <c r="O34" s="57"/>
      <c r="P34" s="17" t="str">
        <f>IF(I33="","",SUMPRODUCT(--(I33:O33&lt;I34:O34)))</f>
        <v/>
      </c>
      <c r="R34" s="74" t="str">
        <f>IF(P33="","",IF(P33&gt;P34,H33,H34))</f>
        <v/>
      </c>
      <c r="S34" s="75"/>
      <c r="T34" s="75"/>
      <c r="U34" s="75"/>
      <c r="V34" s="75"/>
      <c r="W34" s="75"/>
      <c r="X34" s="75"/>
      <c r="Y34" s="75"/>
      <c r="Z34" s="17" t="str">
        <f>IF(S34="","",SUMPRODUCT(--(S34:Y34&gt;S35:Y35)))</f>
        <v/>
      </c>
      <c r="AK34" s="76"/>
      <c r="AT34" s="80"/>
      <c r="AV34" s="62"/>
      <c r="AW34" s="98" t="str">
        <f>IF(AT13="","",IF(AT13&lt;AT14,AL13,AL14))</f>
        <v/>
      </c>
      <c r="AX34" s="75"/>
      <c r="AY34" s="75"/>
      <c r="AZ34" s="75"/>
      <c r="BA34" s="75"/>
      <c r="BB34" s="75"/>
      <c r="BC34" s="75"/>
      <c r="BD34" s="75"/>
      <c r="BE34" s="17" t="str">
        <f>IF(AX34="","",SUMPRODUCT(--(AX34:BD34&gt;AX35:BD35)))</f>
        <v/>
      </c>
      <c r="BG34" s="87">
        <v>5</v>
      </c>
      <c r="BH34" s="88" t="s">
        <v>80</v>
      </c>
      <c r="BI34" s="450" t="str">
        <f>IF(AJ31="","",IF(AJ31&lt;AJ32,AB31,AB32))</f>
        <v/>
      </c>
      <c r="BJ34" s="450"/>
      <c r="BK34" s="450"/>
    </row>
    <row r="35" spans="3:63">
      <c r="G35" s="153"/>
      <c r="Q35" s="31"/>
      <c r="R35" s="74" t="str">
        <f>H36</f>
        <v/>
      </c>
      <c r="S35" s="75"/>
      <c r="T35" s="75"/>
      <c r="U35" s="75"/>
      <c r="V35" s="75"/>
      <c r="W35" s="75"/>
      <c r="X35" s="75"/>
      <c r="Y35" s="75"/>
      <c r="Z35" s="17" t="str">
        <f>IF(S34="","",SUMPRODUCT(--(S34:Y34&lt;S35:Y35)))</f>
        <v/>
      </c>
      <c r="AK35" s="76"/>
      <c r="AT35" s="80"/>
      <c r="AW35" s="98" t="str">
        <f>IF(AT37="","",IF(AT37&lt;AT38,AL37,AL38))</f>
        <v/>
      </c>
      <c r="AX35" s="75"/>
      <c r="AY35" s="75"/>
      <c r="AZ35" s="75"/>
      <c r="BA35" s="75"/>
      <c r="BB35" s="75"/>
      <c r="BC35" s="75"/>
      <c r="BD35" s="75"/>
      <c r="BE35" s="17" t="str">
        <f>IF(AX34="","",SUMPRODUCT(--(AX34:BD34&lt;AX35:BD35)))</f>
        <v/>
      </c>
      <c r="BG35" s="87">
        <v>5</v>
      </c>
      <c r="BH35" s="88" t="s">
        <v>80</v>
      </c>
      <c r="BI35" s="450" t="str">
        <f>IF(AJ43="","",IF(AJ43&lt;AJ44,AB43,AB44))</f>
        <v/>
      </c>
      <c r="BJ35" s="450"/>
      <c r="BK35" s="450"/>
    </row>
    <row r="36" spans="3:63" ht="15.6">
      <c r="E36" s="314" t="s">
        <v>518</v>
      </c>
      <c r="F36">
        <v>18</v>
      </c>
      <c r="G36" s="48"/>
      <c r="H36" s="70" t="str">
        <f>IF(G36="","",VLOOKUP(G36,$C$3:$E$26,2,FALSE))</f>
        <v/>
      </c>
      <c r="I36" s="66"/>
      <c r="J36" s="67"/>
      <c r="K36" s="67"/>
      <c r="L36" s="67"/>
      <c r="M36" s="67"/>
      <c r="N36" s="67"/>
      <c r="O36" s="67"/>
      <c r="P36" s="68"/>
      <c r="AK36" s="76"/>
      <c r="AT36" s="81"/>
      <c r="BG36" s="92">
        <v>9</v>
      </c>
      <c r="BH36" s="22" t="s">
        <v>20</v>
      </c>
      <c r="BI36" s="477" t="str">
        <f>IF(Z4="","",IF(Z4&lt;Z5,R4,R5))</f>
        <v/>
      </c>
      <c r="BJ36" s="477"/>
      <c r="BK36" s="477"/>
    </row>
    <row r="37" spans="3:63">
      <c r="G37" s="153"/>
      <c r="Z37" s="8"/>
      <c r="AK37" s="76"/>
      <c r="AL37" s="95" t="str">
        <f>IF(AJ31="","",IF(AJ31&gt;AJ32,AB31,AB32))</f>
        <v/>
      </c>
      <c r="AM37" s="75"/>
      <c r="AN37" s="75"/>
      <c r="AO37" s="75"/>
      <c r="AP37" s="75"/>
      <c r="AQ37" s="75"/>
      <c r="AR37" s="75"/>
      <c r="AS37" s="75"/>
      <c r="AT37" s="17" t="str">
        <f>IF(AM37="","",SUMPRODUCT(--(AM37:AS37&gt;AM38:AS38)))</f>
        <v/>
      </c>
      <c r="AU37" s="11"/>
      <c r="BG37" s="92">
        <v>9</v>
      </c>
      <c r="BH37" s="22" t="s">
        <v>20</v>
      </c>
      <c r="BI37" s="477" t="str">
        <f>IF(Z10="","",IF(Z10&lt;Z11,R10,R11))</f>
        <v/>
      </c>
      <c r="BJ37" s="477"/>
      <c r="BK37" s="477"/>
    </row>
    <row r="38" spans="3:63">
      <c r="G38" s="153"/>
      <c r="Z38" s="8"/>
      <c r="AK38" s="82"/>
      <c r="AL38" s="95" t="str">
        <f>IF(AJ43="","",IF(AJ43&gt;AJ44,AB43,AB44))</f>
        <v/>
      </c>
      <c r="AM38" s="75"/>
      <c r="AN38" s="75"/>
      <c r="AO38" s="75"/>
      <c r="AP38" s="75"/>
      <c r="AQ38" s="75"/>
      <c r="AR38" s="75"/>
      <c r="AS38" s="75"/>
      <c r="AT38" s="17" t="str">
        <f>IF(AM37="","",SUMPRODUCT(--(AM37:AS37&lt;AM38:AS38)))</f>
        <v/>
      </c>
      <c r="AU38" s="11"/>
      <c r="BG38" s="92">
        <v>9</v>
      </c>
      <c r="BH38" s="22" t="s">
        <v>20</v>
      </c>
      <c r="BI38" s="477" t="str">
        <f>IF(Z16="","",IF(Z16&lt;Z17,R16,R17))</f>
        <v/>
      </c>
      <c r="BJ38" s="477"/>
      <c r="BK38" s="477"/>
    </row>
    <row r="39" spans="3:63" ht="15.6">
      <c r="E39" s="314" t="s">
        <v>518</v>
      </c>
      <c r="F39">
        <v>19</v>
      </c>
      <c r="G39" s="48"/>
      <c r="H39" s="70" t="str">
        <f>IF(G39="","",VLOOKUP(G39,$C$3:$E$26,2,FALSE))</f>
        <v/>
      </c>
      <c r="AK39" s="76"/>
      <c r="BG39" s="92">
        <v>9</v>
      </c>
      <c r="BH39" s="22" t="s">
        <v>20</v>
      </c>
      <c r="BI39" s="477" t="str">
        <f>IF(Z22="","",IF(Z22&lt;Z23,R22,R23))</f>
        <v/>
      </c>
      <c r="BJ39" s="477"/>
      <c r="BK39" s="477"/>
    </row>
    <row r="40" spans="3:63">
      <c r="G40" s="153"/>
      <c r="I40" s="63"/>
      <c r="J40" s="63"/>
      <c r="K40" s="63"/>
      <c r="L40" s="63"/>
      <c r="M40" s="63"/>
      <c r="N40" s="63"/>
      <c r="O40" s="63"/>
      <c r="P40" s="65"/>
      <c r="Q40" s="62"/>
      <c r="R40" s="74" t="str">
        <f>H39</f>
        <v/>
      </c>
      <c r="S40" s="75"/>
      <c r="T40" s="75"/>
      <c r="U40" s="75"/>
      <c r="V40" s="75"/>
      <c r="W40" s="75"/>
      <c r="X40" s="75"/>
      <c r="Y40" s="75"/>
      <c r="Z40" s="17" t="str">
        <f>IF(S40="","",SUMPRODUCT(--(S40:Y40&gt;S41:Y41)))</f>
        <v/>
      </c>
      <c r="AK40" s="76"/>
      <c r="BG40" s="92">
        <v>9</v>
      </c>
      <c r="BH40" s="22" t="s">
        <v>20</v>
      </c>
      <c r="BI40" s="477" t="str">
        <f>IF(Z28="","",IF(Z28&lt;Z29,R28,R29))</f>
        <v/>
      </c>
      <c r="BJ40" s="477"/>
      <c r="BK40" s="477"/>
    </row>
    <row r="41" spans="3:63" ht="15.6">
      <c r="E41" s="314" t="s">
        <v>519</v>
      </c>
      <c r="F41">
        <v>20</v>
      </c>
      <c r="G41" s="48"/>
      <c r="H41" s="18" t="str">
        <f t="shared" ref="H41:H42" si="5">IF(G41="","",VLOOKUP(G41,$C$3:$E$26,2,FALSE))</f>
        <v/>
      </c>
      <c r="I41" s="57"/>
      <c r="J41" s="57"/>
      <c r="K41" s="57"/>
      <c r="L41" s="57"/>
      <c r="M41" s="57"/>
      <c r="N41" s="57"/>
      <c r="O41" s="57"/>
      <c r="P41" s="17" t="str">
        <f>IF(I41="","",SUMPRODUCT(--(I41:O41&gt;I42:O42)))</f>
        <v/>
      </c>
      <c r="R41" s="74" t="str">
        <f>IF(P41="","",IF(P41&gt;P42,H41,H42))</f>
        <v/>
      </c>
      <c r="S41" s="75"/>
      <c r="T41" s="75"/>
      <c r="U41" s="75"/>
      <c r="V41" s="75"/>
      <c r="W41" s="75"/>
      <c r="X41" s="75"/>
      <c r="Y41" s="75"/>
      <c r="Z41" s="17" t="str">
        <f>IF(S40="","",SUMPRODUCT(--(S40:Y40&lt;S41:Y41)))</f>
        <v/>
      </c>
      <c r="AJ41" s="8"/>
      <c r="AK41" s="76"/>
      <c r="BG41" s="92">
        <v>9</v>
      </c>
      <c r="BH41" s="22" t="s">
        <v>20</v>
      </c>
      <c r="BI41" s="477" t="str">
        <f>IF(Z34="","",IF(Z34&lt;Z35,R34,R35))</f>
        <v/>
      </c>
      <c r="BJ41" s="477"/>
      <c r="BK41" s="477"/>
    </row>
    <row r="42" spans="3:63" ht="15.6">
      <c r="F42">
        <v>21</v>
      </c>
      <c r="G42" s="48"/>
      <c r="H42" s="18" t="str">
        <f t="shared" si="5"/>
        <v/>
      </c>
      <c r="I42" s="57"/>
      <c r="J42" s="57"/>
      <c r="K42" s="57"/>
      <c r="L42" s="57"/>
      <c r="M42" s="57"/>
      <c r="N42" s="57"/>
      <c r="O42" s="57"/>
      <c r="P42" s="17" t="str">
        <f>IF(I41="","",SUMPRODUCT(--(I41:O41&lt;I42:O42)))</f>
        <v/>
      </c>
      <c r="AA42" s="76"/>
      <c r="AJ42" s="8"/>
      <c r="AK42" s="76"/>
      <c r="BG42" s="92">
        <v>9</v>
      </c>
      <c r="BH42" s="22" t="s">
        <v>20</v>
      </c>
      <c r="BI42" s="477" t="str">
        <f>IF(Z40="","",IF(Z40&lt;Z41,R40,R41))</f>
        <v/>
      </c>
      <c r="BJ42" s="477"/>
      <c r="BK42" s="477"/>
    </row>
    <row r="43" spans="3:63">
      <c r="G43" s="153"/>
      <c r="AA43" s="76"/>
      <c r="AB43" s="96" t="str">
        <f>IF(Z40="","",IF(Z40&gt;Z41,R40,R41))</f>
        <v/>
      </c>
      <c r="AC43" s="75"/>
      <c r="AD43" s="75"/>
      <c r="AE43" s="75"/>
      <c r="AF43" s="75"/>
      <c r="AG43" s="75"/>
      <c r="AH43" s="75"/>
      <c r="AI43" s="75"/>
      <c r="AJ43" s="17" t="str">
        <f>IF(AC43="","",SUMPRODUCT(--(AC43:AI43&gt;AC44:AI44)))</f>
        <v/>
      </c>
      <c r="BG43" s="92">
        <v>9</v>
      </c>
      <c r="BH43" s="22" t="s">
        <v>20</v>
      </c>
      <c r="BI43" s="477" t="str">
        <f>IF(Z46="","",IF(Z46&lt;Z47,R46,R47))</f>
        <v/>
      </c>
      <c r="BJ43" s="477"/>
      <c r="BK43" s="477"/>
    </row>
    <row r="44" spans="3:63">
      <c r="G44" s="153"/>
      <c r="AA44" s="82"/>
      <c r="AB44" s="96" t="str">
        <f>IF(Z46="","",IF(Z46&gt;Z47,R46,R47))</f>
        <v/>
      </c>
      <c r="AC44" s="75"/>
      <c r="AD44" s="75"/>
      <c r="AE44" s="75"/>
      <c r="AF44" s="75"/>
      <c r="AG44" s="75"/>
      <c r="AH44" s="75"/>
      <c r="AI44" s="75"/>
      <c r="AJ44" s="17" t="str">
        <f>IF(AC43="","",SUMPRODUCT(--(AC43:AI43&lt;AC44:AI44)))</f>
        <v/>
      </c>
    </row>
    <row r="45" spans="3:63" ht="15.6">
      <c r="F45">
        <v>22</v>
      </c>
      <c r="G45" s="48"/>
      <c r="H45" s="18" t="str">
        <f>IF(G45="","",VLOOKUP(G45,$C$3:$E$26,2,FALSE))</f>
        <v/>
      </c>
      <c r="I45" s="57"/>
      <c r="J45" s="57"/>
      <c r="K45" s="57"/>
      <c r="L45" s="57"/>
      <c r="M45" s="57"/>
      <c r="N45" s="57"/>
      <c r="O45" s="57"/>
      <c r="P45" s="17" t="str">
        <f>IF(I45="","",SUMPRODUCT(--(I45:O45&gt;I46:O46)))</f>
        <v/>
      </c>
      <c r="Z45" s="8"/>
      <c r="AA45" s="76"/>
    </row>
    <row r="46" spans="3:63" ht="15.6">
      <c r="F46">
        <v>23</v>
      </c>
      <c r="G46" s="48"/>
      <c r="H46" s="18" t="str">
        <f t="shared" ref="H46" si="6">IF(G46="","",VLOOKUP(G46,$C$3:$E$26,2,FALSE))</f>
        <v/>
      </c>
      <c r="I46" s="57"/>
      <c r="J46" s="57"/>
      <c r="K46" s="57"/>
      <c r="L46" s="57"/>
      <c r="M46" s="57"/>
      <c r="N46" s="57"/>
      <c r="O46" s="57"/>
      <c r="P46" s="17" t="str">
        <f>IF(I45="","",SUMPRODUCT(--(I45:O45&lt;I46:O46)))</f>
        <v/>
      </c>
      <c r="R46" s="74" t="str">
        <f>IF(P45="","",IF(P45&gt;P46,H45,H46))</f>
        <v/>
      </c>
      <c r="S46" s="75"/>
      <c r="T46" s="75"/>
      <c r="U46" s="75"/>
      <c r="V46" s="75"/>
      <c r="W46" s="75"/>
      <c r="X46" s="75"/>
      <c r="Y46" s="75"/>
      <c r="Z46" s="17" t="str">
        <f>IF(S46="","",SUMPRODUCT(--(S46:Y46&gt;S47:Y47)))</f>
        <v/>
      </c>
    </row>
    <row r="47" spans="3:63">
      <c r="G47" s="153"/>
      <c r="I47" s="63"/>
      <c r="J47" s="63"/>
      <c r="K47" s="63"/>
      <c r="L47" s="63"/>
      <c r="M47" s="63"/>
      <c r="N47" s="63"/>
      <c r="O47" s="63"/>
      <c r="P47" s="65"/>
      <c r="Q47" s="31"/>
      <c r="R47" s="74" t="str">
        <f>H48</f>
        <v/>
      </c>
      <c r="S47" s="75"/>
      <c r="T47" s="75"/>
      <c r="U47" s="75"/>
      <c r="V47" s="75"/>
      <c r="W47" s="75"/>
      <c r="X47" s="75"/>
      <c r="Y47" s="75"/>
      <c r="Z47" s="17" t="str">
        <f>IF(S46="","",SUMPRODUCT(--(S46:Y46&lt;S47:Y47)))</f>
        <v/>
      </c>
    </row>
    <row r="48" spans="3:63" ht="15.6">
      <c r="D48" s="314"/>
      <c r="E48" s="314" t="s">
        <v>516</v>
      </c>
      <c r="F48">
        <v>24</v>
      </c>
      <c r="G48" s="48">
        <v>3</v>
      </c>
      <c r="H48" s="70" t="str">
        <f>IF(G48="","",VLOOKUP(G48,$C$3:$E$26,2,FALSE))</f>
        <v/>
      </c>
    </row>
    <row r="49" spans="8:63">
      <c r="BE49" s="8"/>
    </row>
    <row r="50" spans="8:63">
      <c r="H50"/>
      <c r="I50"/>
      <c r="J50"/>
      <c r="K50"/>
      <c r="L50"/>
      <c r="M50"/>
      <c r="N50"/>
      <c r="O50"/>
      <c r="P50"/>
      <c r="BH50" s="4"/>
      <c r="BI50" s="443"/>
      <c r="BJ50" s="443"/>
      <c r="BK50" s="443"/>
    </row>
    <row r="51" spans="8:63">
      <c r="H51"/>
      <c r="I51"/>
      <c r="J51"/>
      <c r="K51"/>
      <c r="L51"/>
      <c r="M51"/>
      <c r="N51"/>
      <c r="O51"/>
      <c r="P51"/>
      <c r="BH51" s="4"/>
      <c r="BI51" s="443"/>
      <c r="BJ51" s="443"/>
      <c r="BK51" s="443"/>
    </row>
    <row r="52" spans="8:63">
      <c r="H52"/>
      <c r="I52"/>
      <c r="J52"/>
      <c r="K52"/>
      <c r="L52"/>
      <c r="M52"/>
      <c r="N52"/>
      <c r="O52"/>
      <c r="P52"/>
      <c r="BH52" s="4"/>
      <c r="BI52" s="443"/>
      <c r="BJ52" s="443"/>
      <c r="BK52" s="443"/>
    </row>
  </sheetData>
  <mergeCells count="28">
    <mergeCell ref="BI42:BK42"/>
    <mergeCell ref="BI43:BK43"/>
    <mergeCell ref="BI37:BK37"/>
    <mergeCell ref="BI38:BK38"/>
    <mergeCell ref="BI39:BK39"/>
    <mergeCell ref="BI40:BK40"/>
    <mergeCell ref="BI41:BK41"/>
    <mergeCell ref="BI32:BK32"/>
    <mergeCell ref="BI33:BK33"/>
    <mergeCell ref="BI34:BK34"/>
    <mergeCell ref="BI35:BK35"/>
    <mergeCell ref="BI36:BK36"/>
    <mergeCell ref="BI50:BK50"/>
    <mergeCell ref="BI51:BK51"/>
    <mergeCell ref="BI52:BK52"/>
    <mergeCell ref="BH21:BH23"/>
    <mergeCell ref="C1:D1"/>
    <mergeCell ref="BI15:BI17"/>
    <mergeCell ref="BH16:BH18"/>
    <mergeCell ref="BJ16:BJ18"/>
    <mergeCell ref="BJ19:BJ21"/>
    <mergeCell ref="BI20:BI23"/>
    <mergeCell ref="BJ22:BJ23"/>
    <mergeCell ref="BG27:BK27"/>
    <mergeCell ref="BI28:BK28"/>
    <mergeCell ref="BI29:BK29"/>
    <mergeCell ref="BI30:BK30"/>
    <mergeCell ref="BI31:BK31"/>
  </mergeCells>
  <pageMargins left="0.7" right="0.7" top="0.75" bottom="0.75" header="0.3" footer="0.3"/>
  <pageSetup paperSize="9" orientation="portrait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0">
    <tabColor theme="9" tint="0.39997558519241921"/>
  </sheetPr>
  <dimension ref="B1:BI67"/>
  <sheetViews>
    <sheetView showGridLines="0" zoomScaleNormal="100" zoomScalePageLayoutView="80" workbookViewId="0">
      <selection activeCell="G10" sqref="G10"/>
    </sheetView>
  </sheetViews>
  <sheetFormatPr defaultRowHeight="15.6"/>
  <cols>
    <col min="2" max="2" width="11.6640625" customWidth="1"/>
    <col min="4" max="4" width="31.44140625" customWidth="1"/>
    <col min="5" max="5" width="31.6640625" style="314" customWidth="1"/>
    <col min="6" max="6" width="9.109375" style="167"/>
    <col min="7" max="7" width="31.44140625" style="19" customWidth="1"/>
    <col min="8" max="8" width="3" style="15" bestFit="1" customWidth="1"/>
    <col min="9" max="9" width="3" style="15" customWidth="1"/>
    <col min="10" max="11" width="3" style="15" bestFit="1" customWidth="1"/>
    <col min="12" max="13" width="3" style="15" customWidth="1"/>
    <col min="14" max="14" width="3" style="15" bestFit="1" customWidth="1"/>
    <col min="15" max="15" width="3.109375" style="11" customWidth="1"/>
    <col min="17" max="17" width="31.44140625" customWidth="1"/>
    <col min="18" max="25" width="3" customWidth="1"/>
    <col min="27" max="27" width="31.44140625" customWidth="1"/>
    <col min="28" max="35" width="3" customWidth="1"/>
    <col min="37" max="37" width="31.44140625" customWidth="1"/>
    <col min="38" max="45" width="3" customWidth="1"/>
    <col min="48" max="48" width="31.44140625" customWidth="1"/>
    <col min="49" max="56" width="3" customWidth="1"/>
    <col min="58" max="60" width="31.44140625" customWidth="1"/>
  </cols>
  <sheetData>
    <row r="1" spans="2:60">
      <c r="C1" s="466" t="s">
        <v>61</v>
      </c>
      <c r="D1" s="454"/>
      <c r="F1" s="169" t="s">
        <v>78</v>
      </c>
      <c r="G1" s="50" t="s">
        <v>18</v>
      </c>
      <c r="H1" s="51" t="s">
        <v>8</v>
      </c>
      <c r="I1" s="51" t="s">
        <v>9</v>
      </c>
      <c r="J1" s="51" t="s">
        <v>10</v>
      </c>
      <c r="K1" s="51" t="s">
        <v>11</v>
      </c>
      <c r="L1" s="51" t="s">
        <v>12</v>
      </c>
      <c r="M1" s="51" t="s">
        <v>13</v>
      </c>
      <c r="N1" s="51" t="s">
        <v>14</v>
      </c>
      <c r="O1" s="52" t="s">
        <v>19</v>
      </c>
      <c r="Q1" s="50" t="s">
        <v>20</v>
      </c>
      <c r="R1" s="51" t="s">
        <v>8</v>
      </c>
      <c r="S1" s="51" t="s">
        <v>9</v>
      </c>
      <c r="T1" s="51" t="s">
        <v>10</v>
      </c>
      <c r="U1" s="51" t="s">
        <v>11</v>
      </c>
      <c r="V1" s="51" t="s">
        <v>12</v>
      </c>
      <c r="W1" s="51" t="s">
        <v>13</v>
      </c>
      <c r="X1" s="51" t="s">
        <v>14</v>
      </c>
      <c r="Y1" s="52" t="s">
        <v>19</v>
      </c>
      <c r="Z1" s="53"/>
      <c r="AA1" s="50" t="s">
        <v>21</v>
      </c>
      <c r="AB1" s="51" t="s">
        <v>8</v>
      </c>
      <c r="AC1" s="51" t="s">
        <v>9</v>
      </c>
      <c r="AD1" s="51" t="s">
        <v>10</v>
      </c>
      <c r="AE1" s="51" t="s">
        <v>11</v>
      </c>
      <c r="AF1" s="51" t="s">
        <v>12</v>
      </c>
      <c r="AG1" s="51" t="s">
        <v>13</v>
      </c>
      <c r="AH1" s="51" t="s">
        <v>14</v>
      </c>
      <c r="AI1" s="52" t="s">
        <v>19</v>
      </c>
      <c r="AK1" s="50" t="s">
        <v>22</v>
      </c>
      <c r="AL1" s="51" t="s">
        <v>8</v>
      </c>
      <c r="AM1" s="51" t="s">
        <v>9</v>
      </c>
      <c r="AN1" s="51" t="s">
        <v>10</v>
      </c>
      <c r="AO1" s="51" t="s">
        <v>11</v>
      </c>
      <c r="AP1" s="51" t="s">
        <v>12</v>
      </c>
      <c r="AQ1" s="51" t="s">
        <v>13</v>
      </c>
      <c r="AR1" s="51" t="s">
        <v>14</v>
      </c>
      <c r="AS1" s="52" t="s">
        <v>19</v>
      </c>
      <c r="AV1" s="54" t="s">
        <v>23</v>
      </c>
      <c r="AW1" s="51" t="s">
        <v>8</v>
      </c>
      <c r="AX1" s="51" t="s">
        <v>9</v>
      </c>
      <c r="AY1" s="51" t="s">
        <v>10</v>
      </c>
      <c r="AZ1" s="51" t="s">
        <v>11</v>
      </c>
      <c r="BA1" s="51" t="s">
        <v>12</v>
      </c>
      <c r="BB1" s="51" t="s">
        <v>13</v>
      </c>
      <c r="BC1" s="51" t="s">
        <v>14</v>
      </c>
      <c r="BD1" s="52" t="s">
        <v>19</v>
      </c>
    </row>
    <row r="2" spans="2:60" ht="16.2" thickBot="1">
      <c r="B2" s="238" t="s">
        <v>125</v>
      </c>
      <c r="C2" s="238" t="s">
        <v>78</v>
      </c>
    </row>
    <row r="3" spans="2:60">
      <c r="B3" s="47" t="s">
        <v>25</v>
      </c>
      <c r="C3" s="47">
        <v>1</v>
      </c>
      <c r="D3" s="23" t="str">
        <f>IF(' I'!$X$2="","",' I'!$X$2)</f>
        <v/>
      </c>
      <c r="E3" s="314" t="s">
        <v>591</v>
      </c>
      <c r="F3" s="170"/>
      <c r="G3" s="18" t="str">
        <f>IF(F3="","",VLOOKUP(F3,$C$3:$E$44,2,FALSE))</f>
        <v/>
      </c>
      <c r="H3" s="16"/>
      <c r="I3" s="16"/>
      <c r="J3" s="16"/>
      <c r="K3" s="16"/>
      <c r="L3" s="16"/>
      <c r="M3" s="16"/>
      <c r="N3" s="16"/>
      <c r="O3" s="17" t="str">
        <f>IF(H3="","",SUMPRODUCT(--(H3:N3&gt;H4:N4)))</f>
        <v/>
      </c>
    </row>
    <row r="4" spans="2:60" ht="16.2" thickBot="1">
      <c r="B4" s="49" t="s">
        <v>55</v>
      </c>
      <c r="C4" s="49">
        <v>2</v>
      </c>
      <c r="D4" s="24" t="str">
        <f>IF(' I'!$X$3="","",' I'!$X$3)</f>
        <v/>
      </c>
      <c r="F4" s="170"/>
      <c r="G4" s="18" t="str">
        <f>IF(F4="","",VLOOKUP(F4,$C$3:$E$44,2,FALSE))</f>
        <v/>
      </c>
      <c r="H4" s="16"/>
      <c r="I4" s="16"/>
      <c r="J4" s="16"/>
      <c r="K4" s="16"/>
      <c r="L4" s="16"/>
      <c r="M4" s="16"/>
      <c r="N4" s="16"/>
      <c r="O4" s="17" t="str">
        <f>IF(H4="","",SUMPRODUCT(--(H4:N4&gt;H3:N3)))</f>
        <v/>
      </c>
    </row>
    <row r="5" spans="2:60">
      <c r="B5" s="47" t="s">
        <v>27</v>
      </c>
      <c r="C5" s="47">
        <v>3</v>
      </c>
      <c r="D5" s="27" t="str">
        <f>IF(' II'!$X$2="","",' II'!$X$2)</f>
        <v/>
      </c>
      <c r="P5" s="37"/>
      <c r="Q5" s="43" t="str">
        <f>IF(O3="","",IF(O3&gt;O4,G3,G4))</f>
        <v/>
      </c>
      <c r="R5" s="36"/>
      <c r="S5" s="36"/>
      <c r="T5" s="36"/>
      <c r="U5" s="36"/>
      <c r="V5" s="36"/>
      <c r="W5" s="36"/>
      <c r="X5" s="36"/>
      <c r="Y5" s="17" t="str">
        <f>IF(R5="","",SUMPRODUCT(--(R5:X5&gt;R6:X6)))</f>
        <v/>
      </c>
    </row>
    <row r="6" spans="2:60" ht="16.2" thickBot="1">
      <c r="B6" s="49" t="s">
        <v>54</v>
      </c>
      <c r="C6" s="49">
        <v>4</v>
      </c>
      <c r="D6" s="28" t="str">
        <f>IF(' II'!$X$3="","",' II'!$X$3)</f>
        <v/>
      </c>
      <c r="P6" s="31"/>
      <c r="Q6" s="43" t="str">
        <f>IF(O7="","",IF(O7&gt;O8,G7,G8))</f>
        <v/>
      </c>
      <c r="R6" s="36"/>
      <c r="S6" s="36"/>
      <c r="T6" s="36"/>
      <c r="U6" s="36"/>
      <c r="V6" s="36"/>
      <c r="W6" s="36"/>
      <c r="X6" s="36"/>
      <c r="Y6" s="17" t="str">
        <f>IF(R6="","",SUMPRODUCT(--(R6:X6&gt;R5:X5)))</f>
        <v/>
      </c>
    </row>
    <row r="7" spans="2:60">
      <c r="B7" s="47" t="s">
        <v>29</v>
      </c>
      <c r="C7" s="47">
        <v>5</v>
      </c>
      <c r="D7" s="23" t="str">
        <f>IF(' III'!$X$2="","",' III'!$X$2)</f>
        <v/>
      </c>
      <c r="F7" s="170"/>
      <c r="G7" s="174" t="str">
        <f>IF(F7="","",VLOOKUP(F7,$C$3:$E$44,2,FALSE))</f>
        <v/>
      </c>
      <c r="H7" s="16"/>
      <c r="I7" s="16"/>
      <c r="J7" s="16"/>
      <c r="K7" s="16"/>
      <c r="L7" s="16"/>
      <c r="M7" s="16"/>
      <c r="N7" s="16"/>
      <c r="O7" s="17" t="str">
        <f>IF(H7="","",SUMPRODUCT(--(H7:N7&gt;H8:N8)))</f>
        <v/>
      </c>
      <c r="Z7" s="38"/>
    </row>
    <row r="8" spans="2:60" ht="16.2" thickBot="1">
      <c r="B8" s="49" t="s">
        <v>53</v>
      </c>
      <c r="C8" s="49">
        <v>6</v>
      </c>
      <c r="D8" s="24" t="str">
        <f>IF(' III'!$X$3="","",' III'!$X$3)</f>
        <v/>
      </c>
      <c r="E8" s="314" t="s">
        <v>592</v>
      </c>
      <c r="F8" s="168"/>
      <c r="G8" s="174" t="str">
        <f>IF(F8="","",VLOOKUP(F8,$C$3:$E$44,2,FALSE))</f>
        <v/>
      </c>
      <c r="H8" s="16"/>
      <c r="I8" s="16"/>
      <c r="J8" s="16"/>
      <c r="K8" s="16"/>
      <c r="L8" s="16"/>
      <c r="M8" s="16"/>
      <c r="N8" s="16"/>
      <c r="O8" s="17" t="str">
        <f>IF(H8="","",SUMPRODUCT(--(H8:N8&gt;H7:N7)))</f>
        <v/>
      </c>
      <c r="Z8" s="38"/>
    </row>
    <row r="9" spans="2:60">
      <c r="B9" s="47" t="s">
        <v>30</v>
      </c>
      <c r="C9" s="47">
        <v>7</v>
      </c>
      <c r="D9" s="27" t="str">
        <f>IF(IV!$X$2="","",IV!$X$2)</f>
        <v/>
      </c>
      <c r="Z9" s="38"/>
      <c r="AA9" s="44" t="str">
        <f>IF(Y5="","",IF(Y5&gt;Y6,Q5,Q6))</f>
        <v/>
      </c>
      <c r="AB9" s="36"/>
      <c r="AC9" s="36"/>
      <c r="AD9" s="36"/>
      <c r="AE9" s="36"/>
      <c r="AF9" s="36"/>
      <c r="AG9" s="36"/>
      <c r="AH9" s="36"/>
      <c r="AI9" s="17" t="str">
        <f>IF(AB9="","",SUMPRODUCT(--(AB9:AH9&gt;AB10:AH10)))</f>
        <v/>
      </c>
    </row>
    <row r="10" spans="2:60" ht="16.2" thickBot="1">
      <c r="B10" s="49" t="s">
        <v>52</v>
      </c>
      <c r="C10" s="49">
        <v>8</v>
      </c>
      <c r="D10" s="28" t="str">
        <f>IF(IV!$X$3="","",IV!$X$3)</f>
        <v/>
      </c>
      <c r="Z10" s="31"/>
      <c r="AA10" s="44" t="str">
        <f>IF(Y13="","",IF(Y13&gt;Y14,Q13,Q14))</f>
        <v/>
      </c>
      <c r="AB10" s="36"/>
      <c r="AC10" s="36"/>
      <c r="AD10" s="36"/>
      <c r="AE10" s="36"/>
      <c r="AF10" s="36"/>
      <c r="AG10" s="36"/>
      <c r="AH10" s="36"/>
      <c r="AI10" s="17" t="str">
        <f>IF(AB10="","",SUMPRODUCT(--(AB10:AH10&gt;AB9:AH9)))</f>
        <v/>
      </c>
    </row>
    <row r="11" spans="2:60">
      <c r="B11" s="47" t="s">
        <v>31</v>
      </c>
      <c r="C11" s="47">
        <v>9</v>
      </c>
      <c r="D11" s="23" t="str">
        <f>IF(V!$X$2="","",V!$X$2)</f>
        <v/>
      </c>
      <c r="E11" s="314" t="s">
        <v>593</v>
      </c>
      <c r="F11" s="170"/>
      <c r="G11" s="174" t="str">
        <f>IF(F11="","",VLOOKUP(F11,$C$3:$E$44,2,FALSE))</f>
        <v/>
      </c>
      <c r="H11" s="16"/>
      <c r="I11" s="16"/>
      <c r="J11" s="16"/>
      <c r="K11" s="16"/>
      <c r="L11" s="16"/>
      <c r="M11" s="16"/>
      <c r="N11" s="16"/>
      <c r="O11" s="17" t="str">
        <f>IF(H11="","",SUMPRODUCT(--(H11:N11&gt;H12:N12)))</f>
        <v/>
      </c>
      <c r="Z11" s="38"/>
      <c r="AJ11" s="38"/>
    </row>
    <row r="12" spans="2:60" ht="16.2" thickBot="1">
      <c r="B12" s="49" t="s">
        <v>51</v>
      </c>
      <c r="C12" s="49">
        <v>10</v>
      </c>
      <c r="D12" s="24" t="str">
        <f>IF(V!$X$3="","",V!$X$3)</f>
        <v/>
      </c>
      <c r="F12" s="168"/>
      <c r="G12" s="174" t="str">
        <f>IF(F12="","",VLOOKUP(F12,$C$3:$E$44,2,FALSE))</f>
        <v/>
      </c>
      <c r="H12" s="16"/>
      <c r="I12" s="16"/>
      <c r="J12" s="16"/>
      <c r="K12" s="16"/>
      <c r="L12" s="16"/>
      <c r="M12" s="16"/>
      <c r="N12" s="16"/>
      <c r="O12" s="17" t="str">
        <f>IF(H12="","",SUMPRODUCT(--(H12:N12&gt;H11:N11)))</f>
        <v/>
      </c>
      <c r="Z12" s="38"/>
      <c r="AJ12" s="38"/>
      <c r="BG12" s="45"/>
    </row>
    <row r="13" spans="2:60">
      <c r="B13" s="47" t="s">
        <v>32</v>
      </c>
      <c r="C13" s="47">
        <v>11</v>
      </c>
      <c r="D13" s="27" t="str">
        <f>IF(VI!$X$2="","",VI!$X$2)</f>
        <v/>
      </c>
      <c r="P13" s="37"/>
      <c r="Q13" s="43" t="str">
        <f>IF(O11="","",IF(O11&gt;O12,G11,G12))</f>
        <v/>
      </c>
      <c r="R13" s="36"/>
      <c r="S13" s="36"/>
      <c r="T13" s="36"/>
      <c r="U13" s="36"/>
      <c r="V13" s="36"/>
      <c r="W13" s="36"/>
      <c r="X13" s="36"/>
      <c r="Y13" s="17" t="str">
        <f>IF(R13="","",SUMPRODUCT(--(R13:X13&gt;R14:X14)))</f>
        <v/>
      </c>
      <c r="AJ13" s="38"/>
    </row>
    <row r="14" spans="2:60" ht="16.2" thickBot="1">
      <c r="B14" s="49" t="s">
        <v>50</v>
      </c>
      <c r="C14" s="49">
        <v>12</v>
      </c>
      <c r="D14" s="28" t="str">
        <f>IF(VI!$X$3="","",VI!$X$3)</f>
        <v/>
      </c>
      <c r="P14" s="31"/>
      <c r="Q14" s="43" t="str">
        <f>IF(O15="","",IF(O15&gt;O16,G15,G16))</f>
        <v/>
      </c>
      <c r="R14" s="36"/>
      <c r="S14" s="36"/>
      <c r="T14" s="36"/>
      <c r="U14" s="36"/>
      <c r="V14" s="36"/>
      <c r="W14" s="36"/>
      <c r="X14" s="36"/>
      <c r="Y14" s="17" t="str">
        <f>IF(R14="","",SUMPRODUCT(--(R14:X14&gt;R15:X15)))</f>
        <v/>
      </c>
      <c r="AJ14" s="38"/>
    </row>
    <row r="15" spans="2:60">
      <c r="B15" s="47" t="s">
        <v>33</v>
      </c>
      <c r="C15" s="47">
        <v>13</v>
      </c>
      <c r="D15" s="23" t="str">
        <f>IF(VII!$X$2="","",VII!$X$2)</f>
        <v/>
      </c>
      <c r="F15" s="171"/>
      <c r="G15" s="18" t="str">
        <f>IF(F15="","",VLOOKUP(F15,$C$3:$E$44,2,FALSE))</f>
        <v/>
      </c>
      <c r="H15" s="16"/>
      <c r="I15" s="16"/>
      <c r="J15" s="16"/>
      <c r="K15" s="16"/>
      <c r="L15" s="16"/>
      <c r="M15" s="16"/>
      <c r="N15" s="16"/>
      <c r="O15" s="17" t="str">
        <f>IF(H15="","",SUMPRODUCT(--(H15:N15&gt;H16:N16)))</f>
        <v/>
      </c>
      <c r="AJ15" s="38"/>
      <c r="BG15" s="455" t="str">
        <f>IF(BD33="","",IF(BD33&gt;BD34,AV33,AV34))</f>
        <v/>
      </c>
    </row>
    <row r="16" spans="2:60" ht="15.75" customHeight="1" thickBot="1">
      <c r="B16" s="206" t="s">
        <v>49</v>
      </c>
      <c r="C16" s="206">
        <v>14</v>
      </c>
      <c r="D16" s="26" t="str">
        <f>IF(VII!$X$3="","",VII!$X$3)</f>
        <v/>
      </c>
      <c r="E16" s="314" t="s">
        <v>594</v>
      </c>
      <c r="F16" s="168"/>
      <c r="G16" s="18" t="str">
        <f>IF(F16="","",VLOOKUP(F16,$C$3:$E$44,2,FALSE))</f>
        <v/>
      </c>
      <c r="H16" s="16"/>
      <c r="I16" s="16"/>
      <c r="J16" s="16"/>
      <c r="K16" s="16"/>
      <c r="L16" s="16"/>
      <c r="M16" s="16"/>
      <c r="N16" s="16"/>
      <c r="O16" s="17" t="str">
        <f>IF(H16="","",SUMPRODUCT(--(H16:N16&gt;H15:N15)))</f>
        <v/>
      </c>
      <c r="AJ16" s="38"/>
      <c r="BF16" s="455" t="str">
        <f>IF(BD33=BD34,"",IF(BD33="","",IF(BD33&lt;BD34,AV33,AV34)))</f>
        <v/>
      </c>
      <c r="BG16" s="455"/>
      <c r="BH16" s="456" t="str">
        <f>IF(BD33=BD34,"",IF(BD41=BD42,AV41,IF(BD41&gt;BD42,AV41,AV42)))</f>
        <v/>
      </c>
    </row>
    <row r="17" spans="2:60" ht="15.75" customHeight="1">
      <c r="B17" s="47" t="s">
        <v>34</v>
      </c>
      <c r="C17" s="47">
        <v>15</v>
      </c>
      <c r="D17" s="27" t="str">
        <f>IF(VIII!$X$2="","",VIII!$X$2)</f>
        <v/>
      </c>
      <c r="AJ17" s="38"/>
      <c r="AK17" s="83" t="str">
        <f>IF(AI9="","",IF(AI9&gt;AI10,AA9,AA10))</f>
        <v/>
      </c>
      <c r="AL17" s="36"/>
      <c r="AM17" s="36"/>
      <c r="AN17" s="36"/>
      <c r="AO17" s="36"/>
      <c r="AP17" s="36"/>
      <c r="AQ17" s="36"/>
      <c r="AR17" s="36"/>
      <c r="AS17" s="17" t="str">
        <f>IF(AL17="","",SUMPRODUCT(--(AL17:AR17&gt;AL18:AR18)))</f>
        <v/>
      </c>
      <c r="BF17" s="455"/>
      <c r="BG17" s="455"/>
      <c r="BH17" s="456"/>
    </row>
    <row r="18" spans="2:60" ht="16.2" customHeight="1" thickBot="1">
      <c r="B18" s="206" t="s">
        <v>57</v>
      </c>
      <c r="C18" s="206">
        <v>16</v>
      </c>
      <c r="D18" s="29" t="str">
        <f>IF(VIII!$X$3="","",VIII!$X$3)</f>
        <v/>
      </c>
      <c r="E18" s="316"/>
      <c r="AJ18" s="39"/>
      <c r="AK18" s="83" t="str">
        <f>IF(AI25="","",IF(AI25&gt;AI26,AA25,AA26))</f>
        <v/>
      </c>
      <c r="AL18" s="36"/>
      <c r="AM18" s="36"/>
      <c r="AN18" s="36"/>
      <c r="AO18" s="36"/>
      <c r="AP18" s="36"/>
      <c r="AQ18" s="36"/>
      <c r="AR18" s="36"/>
      <c r="AS18" s="17" t="str">
        <f>IF(AL18="","",SUMPRODUCT(--(AL18:AR18&gt;AL17:AR17)))</f>
        <v/>
      </c>
      <c r="BF18" s="455"/>
      <c r="BH18" s="456"/>
    </row>
    <row r="19" spans="2:60" ht="15.75" customHeight="1" thickBot="1">
      <c r="B19" s="47" t="s">
        <v>35</v>
      </c>
      <c r="C19" s="47">
        <v>17</v>
      </c>
      <c r="D19" s="23" t="str">
        <f>IF(IX!$X$2="","",IX!$X$2)</f>
        <v/>
      </c>
      <c r="E19" s="314" t="s">
        <v>594</v>
      </c>
      <c r="F19" s="171"/>
      <c r="G19" s="18" t="str">
        <f>IF(F19="","",VLOOKUP(F19,$C$3:$E$44,2,FALSE))</f>
        <v/>
      </c>
      <c r="H19" s="16"/>
      <c r="I19" s="16"/>
      <c r="J19" s="16"/>
      <c r="K19" s="16"/>
      <c r="L19" s="16"/>
      <c r="M19" s="16"/>
      <c r="N19" s="16"/>
      <c r="O19" s="17" t="str">
        <f>IF(H19="","",SUMPRODUCT(--(H19:N19&gt;H20:N20)))</f>
        <v/>
      </c>
      <c r="AJ19" s="38"/>
      <c r="AT19" s="38"/>
      <c r="BH19" s="457" t="str">
        <f>IF(BD33=BD34,"",IF(OR(BD41&gt;BD42,BD41&lt;BD42),"",AV42))</f>
        <v/>
      </c>
    </row>
    <row r="20" spans="2:60" ht="15.75" customHeight="1" thickBot="1">
      <c r="B20" s="206" t="s">
        <v>48</v>
      </c>
      <c r="C20" s="206">
        <v>18</v>
      </c>
      <c r="D20" s="26" t="str">
        <f>IF(IX!$X$3="","",IX!$X$3)</f>
        <v/>
      </c>
      <c r="F20" s="168"/>
      <c r="G20" s="18" t="str">
        <f>IF(F20="","",VLOOKUP(F20,$C$3:$E$44,2,FALSE))</f>
        <v/>
      </c>
      <c r="H20" s="16"/>
      <c r="I20" s="16"/>
      <c r="J20" s="16"/>
      <c r="K20" s="16"/>
      <c r="L20" s="16"/>
      <c r="M20" s="16"/>
      <c r="N20" s="16"/>
      <c r="O20" s="17" t="str">
        <f>IF(H20="","",SUMPRODUCT(--(H20:N20&gt;H19:N19)))</f>
        <v/>
      </c>
      <c r="AJ20" s="38"/>
      <c r="AT20" s="38"/>
      <c r="BG20" s="458" t="s">
        <v>58</v>
      </c>
      <c r="BH20" s="457"/>
    </row>
    <row r="21" spans="2:60" ht="15.75" customHeight="1" thickBot="1">
      <c r="B21" s="47" t="s">
        <v>36</v>
      </c>
      <c r="C21" s="47">
        <v>19</v>
      </c>
      <c r="D21" s="27" t="str">
        <f>IF(X!$X$2="","",X!$X$2)</f>
        <v/>
      </c>
      <c r="P21" s="37"/>
      <c r="Q21" s="43" t="str">
        <f>IF(O19="","",IF(O19&gt;O20,G19,G20))</f>
        <v/>
      </c>
      <c r="R21" s="36"/>
      <c r="S21" s="36"/>
      <c r="T21" s="36"/>
      <c r="U21" s="36"/>
      <c r="V21" s="36"/>
      <c r="W21" s="36"/>
      <c r="X21" s="36"/>
      <c r="Y21" s="17" t="str">
        <f>IF(R21="","",SUMPRODUCT(--(R21:X21&gt;R22:X22)))</f>
        <v/>
      </c>
      <c r="AJ21" s="38"/>
      <c r="AT21" s="38"/>
      <c r="BF21" s="46"/>
      <c r="BG21" s="459"/>
      <c r="BH21" s="457"/>
    </row>
    <row r="22" spans="2:60" ht="15.75" customHeight="1" thickBot="1">
      <c r="B22" s="206" t="s">
        <v>47</v>
      </c>
      <c r="C22" s="206">
        <v>20</v>
      </c>
      <c r="D22" s="28" t="str">
        <f>IF(X!$X$3="","",X!$X$3)</f>
        <v/>
      </c>
      <c r="P22" s="31"/>
      <c r="Q22" s="43" t="str">
        <f>IF(O23="","",IF(O23&gt;O24,G23,G24))</f>
        <v/>
      </c>
      <c r="R22" s="36"/>
      <c r="S22" s="36"/>
      <c r="T22" s="36"/>
      <c r="U22" s="36"/>
      <c r="V22" s="36"/>
      <c r="W22" s="36"/>
      <c r="X22" s="36"/>
      <c r="Y22" s="17" t="str">
        <f>IF(R22="","",SUMPRODUCT(--(R22:X22&gt;R21:X21)))</f>
        <v/>
      </c>
      <c r="AJ22" s="38"/>
      <c r="AT22" s="38"/>
      <c r="BF22" s="482" t="s">
        <v>59</v>
      </c>
      <c r="BG22" s="459"/>
      <c r="BH22" s="464" t="s">
        <v>60</v>
      </c>
    </row>
    <row r="23" spans="2:60" ht="15.75" customHeight="1" thickBot="1">
      <c r="B23" s="47" t="s">
        <v>37</v>
      </c>
      <c r="C23" s="47">
        <v>21</v>
      </c>
      <c r="D23" s="25" t="str">
        <f>IF(XI!$X$2="","",XI!$X$2)</f>
        <v/>
      </c>
      <c r="F23" s="171"/>
      <c r="G23" s="18" t="str">
        <f>IF(F23="","",VLOOKUP(F23,$C$3:$E$44,2,FALSE))</f>
        <v/>
      </c>
      <c r="H23" s="16"/>
      <c r="I23" s="16"/>
      <c r="J23" s="16"/>
      <c r="K23" s="16"/>
      <c r="L23" s="16"/>
      <c r="M23" s="16"/>
      <c r="N23" s="16"/>
      <c r="O23" s="17" t="str">
        <f>IF(H23="","",SUMPRODUCT(--(H23:N23&gt;H24:N24)))</f>
        <v/>
      </c>
      <c r="Z23" s="38"/>
      <c r="AJ23" s="38"/>
      <c r="AT23" s="38"/>
      <c r="BF23" s="483"/>
      <c r="BG23" s="460"/>
      <c r="BH23" s="465"/>
    </row>
    <row r="24" spans="2:60" ht="16.2" thickBot="1">
      <c r="B24" s="49" t="s">
        <v>46</v>
      </c>
      <c r="C24" s="49">
        <v>22</v>
      </c>
      <c r="D24" s="203" t="str">
        <f>IF(XI!$X$3="","",XI!$X$3)</f>
        <v/>
      </c>
      <c r="E24" s="314" t="s">
        <v>593</v>
      </c>
      <c r="F24" s="168"/>
      <c r="G24" s="18" t="str">
        <f>IF(F24="","",VLOOKUP(F24,$C$3:$E$44,2,FALSE))</f>
        <v/>
      </c>
      <c r="H24" s="16"/>
      <c r="I24" s="16"/>
      <c r="J24" s="16"/>
      <c r="K24" s="16"/>
      <c r="L24" s="16"/>
      <c r="M24" s="16"/>
      <c r="N24" s="16"/>
      <c r="O24" s="17" t="str">
        <f>IF(H24="","",SUMPRODUCT(--(H24:N24&gt;H23:N23)))</f>
        <v/>
      </c>
      <c r="Z24" s="38"/>
      <c r="AJ24" s="38"/>
      <c r="AT24" s="38"/>
    </row>
    <row r="25" spans="2:60">
      <c r="B25" s="204" t="s">
        <v>38</v>
      </c>
      <c r="C25" s="204">
        <v>23</v>
      </c>
      <c r="D25" s="27" t="str">
        <f>IF(XII!$X$2="","",XII!$X$2)</f>
        <v/>
      </c>
      <c r="Z25" s="38"/>
      <c r="AA25" s="44" t="str">
        <f>IF(Y21="","",IF(Y21&gt;Y22,Q21,Q22))</f>
        <v/>
      </c>
      <c r="AB25" s="36"/>
      <c r="AC25" s="36"/>
      <c r="AD25" s="36"/>
      <c r="AE25" s="36"/>
      <c r="AF25" s="36"/>
      <c r="AG25" s="36"/>
      <c r="AH25" s="36"/>
      <c r="AI25" s="17" t="str">
        <f>IF(AB25="","",SUMPRODUCT(--(AB25:AH25&gt;AB26:AH26)))</f>
        <v/>
      </c>
      <c r="AT25" s="38"/>
    </row>
    <row r="26" spans="2:60" ht="16.2" thickBot="1">
      <c r="B26" s="49" t="s">
        <v>45</v>
      </c>
      <c r="C26" s="49">
        <v>24</v>
      </c>
      <c r="D26" s="28" t="str">
        <f>IF(XII!$X$3="","",XII!$X$3)</f>
        <v/>
      </c>
      <c r="Z26" s="31"/>
      <c r="AA26" s="44" t="str">
        <f>IF(Y29="","",IF(Y29&gt;Y30,Q29,Q30))</f>
        <v/>
      </c>
      <c r="AB26" s="36"/>
      <c r="AC26" s="36"/>
      <c r="AD26" s="36"/>
      <c r="AE26" s="36"/>
      <c r="AF26" s="36"/>
      <c r="AG26" s="36"/>
      <c r="AH26" s="36"/>
      <c r="AI26" s="17" t="str">
        <f>IF(AB26="","",SUMPRODUCT(--(AB26:AH26&gt;AB25:AH25)))</f>
        <v/>
      </c>
      <c r="AT26" s="38"/>
    </row>
    <row r="27" spans="2:60">
      <c r="B27" s="204" t="s">
        <v>39</v>
      </c>
      <c r="C27" s="204">
        <v>25</v>
      </c>
      <c r="D27" s="25" t="str">
        <f>IF(XIII!$X$2="","",XIII!$X$2)</f>
        <v/>
      </c>
      <c r="E27" s="314" t="s">
        <v>592</v>
      </c>
      <c r="F27" s="171"/>
      <c r="G27" s="18" t="str">
        <f>IF(F27="","",VLOOKUP(F27,$C$3:$E$44,2,FALSE))</f>
        <v/>
      </c>
      <c r="H27" s="16"/>
      <c r="I27" s="16"/>
      <c r="J27" s="16"/>
      <c r="K27" s="16"/>
      <c r="L27" s="16"/>
      <c r="M27" s="16"/>
      <c r="N27" s="16"/>
      <c r="O27" s="17" t="str">
        <f>IF(H27="","",SUMPRODUCT(--(H27:N27&gt;H28:N28)))</f>
        <v/>
      </c>
      <c r="Z27" s="38"/>
      <c r="AT27" s="38"/>
    </row>
    <row r="28" spans="2:60" ht="16.2" thickBot="1">
      <c r="B28" s="49" t="s">
        <v>44</v>
      </c>
      <c r="C28" s="49">
        <v>26</v>
      </c>
      <c r="D28" s="205" t="str">
        <f>IF(XIII!$X$3="","",XIII!$X$3)</f>
        <v/>
      </c>
      <c r="F28" s="168"/>
      <c r="G28" s="18" t="str">
        <f>IF(F28="","",VLOOKUP(F28,$C$3:$E$44,2,FALSE))</f>
        <v/>
      </c>
      <c r="H28" s="16"/>
      <c r="I28" s="16"/>
      <c r="J28" s="16"/>
      <c r="K28" s="16"/>
      <c r="L28" s="16"/>
      <c r="M28" s="16"/>
      <c r="N28" s="16"/>
      <c r="O28" s="17" t="str">
        <f>IF(H28="","",SUMPRODUCT(--(H28:N28&gt;H27:N27)))</f>
        <v/>
      </c>
      <c r="Z28" s="38"/>
      <c r="AT28" s="38"/>
    </row>
    <row r="29" spans="2:60">
      <c r="B29" s="204" t="s">
        <v>40</v>
      </c>
      <c r="C29" s="204">
        <v>27</v>
      </c>
      <c r="D29" s="30" t="str">
        <f>IF(XIV!$X$2="","",XIV!$X$2)</f>
        <v/>
      </c>
      <c r="P29" s="37"/>
      <c r="Q29" s="43" t="str">
        <f>IF(O27="","",IF(O27&gt;O28,G27,G28))</f>
        <v/>
      </c>
      <c r="R29" s="36"/>
      <c r="S29" s="36"/>
      <c r="T29" s="36"/>
      <c r="U29" s="36"/>
      <c r="V29" s="36"/>
      <c r="W29" s="36"/>
      <c r="X29" s="36"/>
      <c r="Y29" s="17" t="str">
        <f>IF(R29="","",SUMPRODUCT(--(R29:X29&gt;R30:X30)))</f>
        <v/>
      </c>
      <c r="AT29" s="38"/>
    </row>
    <row r="30" spans="2:60" ht="16.2" thickBot="1">
      <c r="B30" s="49" t="s">
        <v>43</v>
      </c>
      <c r="C30" s="49">
        <v>28</v>
      </c>
      <c r="D30" s="28" t="str">
        <f>IF(XIV!$X$3="","",XIV!$X$3)</f>
        <v/>
      </c>
      <c r="P30" s="31"/>
      <c r="Q30" s="43" t="str">
        <f>IF(O31="","",IF(O31&gt;O32,G31,G32))</f>
        <v/>
      </c>
      <c r="R30" s="36"/>
      <c r="S30" s="36"/>
      <c r="T30" s="36"/>
      <c r="U30" s="36"/>
      <c r="V30" s="36"/>
      <c r="W30" s="36"/>
      <c r="X30" s="36"/>
      <c r="Y30" s="17" t="str">
        <f>IF(R30="","",SUMPRODUCT(--(R30:X30&gt;R29:X29)))</f>
        <v/>
      </c>
      <c r="AT30" s="38"/>
    </row>
    <row r="31" spans="2:60">
      <c r="B31" s="204" t="s">
        <v>41</v>
      </c>
      <c r="C31" s="204">
        <v>29</v>
      </c>
      <c r="D31" s="25" t="str">
        <f>IF(XV!$X$2="","",XV!$X$2)</f>
        <v/>
      </c>
      <c r="F31" s="171"/>
      <c r="G31" s="18" t="str">
        <f>IF(F31="","",VLOOKUP(F31,$C$3:$E$44,2,FALSE))</f>
        <v/>
      </c>
      <c r="H31" s="16"/>
      <c r="I31" s="16"/>
      <c r="J31" s="16"/>
      <c r="K31" s="16"/>
      <c r="L31" s="16"/>
      <c r="M31" s="16"/>
      <c r="N31" s="16"/>
      <c r="O31" s="17" t="str">
        <f>IF(H31="","",SUMPRODUCT(--(H31:N31&gt;H32:N32)))</f>
        <v/>
      </c>
      <c r="AT31" s="38"/>
    </row>
    <row r="32" spans="2:60" ht="16.2" thickBot="1">
      <c r="B32" s="49" t="s">
        <v>28</v>
      </c>
      <c r="C32" s="49">
        <v>30</v>
      </c>
      <c r="D32" s="24" t="str">
        <f>IF(XV!$X$3="","",XV!$X$3)</f>
        <v/>
      </c>
      <c r="E32" s="314" t="s">
        <v>595</v>
      </c>
      <c r="F32" s="168"/>
      <c r="G32" s="18" t="str">
        <f>IF(F32="","",VLOOKUP(F32,$C$3:$E$44,2,FALSE))</f>
        <v/>
      </c>
      <c r="H32" s="16"/>
      <c r="I32" s="16"/>
      <c r="J32" s="16"/>
      <c r="K32" s="16"/>
      <c r="L32" s="16"/>
      <c r="M32" s="16"/>
      <c r="N32" s="16"/>
      <c r="O32" s="17" t="str">
        <f>IF(H32="","",SUMPRODUCT(--(H32:N32&gt;H31:N31)))</f>
        <v/>
      </c>
      <c r="AT32" s="38"/>
    </row>
    <row r="33" spans="2:60" ht="16.2" thickBot="1">
      <c r="B33" s="204" t="s">
        <v>42</v>
      </c>
      <c r="C33" s="204">
        <v>31</v>
      </c>
      <c r="D33" s="30" t="str">
        <f>IF(XVI!$X$2="","",XVI!$X$2)</f>
        <v/>
      </c>
      <c r="E33" s="317"/>
      <c r="AT33" s="38"/>
      <c r="AU33" s="40"/>
      <c r="AV33" s="93" t="str">
        <f>IF(AS17="","",IF(AS17&gt;AS18,AK17,AK18))</f>
        <v/>
      </c>
      <c r="AW33" s="36"/>
      <c r="AX33" s="36"/>
      <c r="AY33" s="36"/>
      <c r="AZ33" s="36"/>
      <c r="BA33" s="36"/>
      <c r="BB33" s="36"/>
      <c r="BC33" s="36"/>
      <c r="BD33" s="17" t="str">
        <f>IF(AW33="","",SUMPRODUCT(--(AW33:BC33&gt;AW34:BC34)))</f>
        <v/>
      </c>
    </row>
    <row r="34" spans="2:60" ht="16.8" thickTop="1" thickBot="1">
      <c r="B34" s="49" t="s">
        <v>26</v>
      </c>
      <c r="C34" s="49">
        <v>32</v>
      </c>
      <c r="D34" s="28" t="str">
        <f>IF(XVI!$X$3="","",XVI!$X$3)</f>
        <v/>
      </c>
      <c r="AT34" s="31"/>
      <c r="AU34" s="41"/>
      <c r="AV34" s="93" t="str">
        <f>IF(AS49="","",IF(AS49&gt;AS50,AK49,AK50))</f>
        <v/>
      </c>
      <c r="AW34" s="36"/>
      <c r="AX34" s="36"/>
      <c r="AY34" s="36"/>
      <c r="AZ34" s="36"/>
      <c r="BA34" s="36"/>
      <c r="BB34" s="36"/>
      <c r="BC34" s="36"/>
      <c r="BD34" s="17" t="str">
        <f>IF(AW34="","",SUMPRODUCT(--(AW34:BC34&gt;AW33:BC33)))</f>
        <v/>
      </c>
    </row>
    <row r="35" spans="2:60">
      <c r="E35" s="314" t="s">
        <v>595</v>
      </c>
      <c r="F35" s="170"/>
      <c r="G35" s="18" t="str">
        <f>IF(F35="","",VLOOKUP(F35,$C$3:$E$44,2,FALSE))</f>
        <v/>
      </c>
      <c r="H35" s="16"/>
      <c r="I35" s="16"/>
      <c r="J35" s="16"/>
      <c r="K35" s="16"/>
      <c r="L35" s="16"/>
      <c r="M35" s="16"/>
      <c r="N35" s="16"/>
      <c r="O35" s="158" t="str">
        <f>IF(H35="","",SUMPRODUCT(--(H35:N35&gt;H36:N36)))</f>
        <v/>
      </c>
      <c r="AT35" s="37"/>
    </row>
    <row r="36" spans="2:60">
      <c r="F36" s="168"/>
      <c r="G36" s="18" t="str">
        <f>IF(F36="","",VLOOKUP(F36,$C$3:$E$44,2,FALSE))</f>
        <v/>
      </c>
      <c r="H36" s="16"/>
      <c r="I36" s="16"/>
      <c r="J36" s="16"/>
      <c r="K36" s="16"/>
      <c r="L36" s="16"/>
      <c r="M36" s="16"/>
      <c r="N36" s="16"/>
      <c r="O36" s="17" t="str">
        <f>IF(H36="","",SUMPRODUCT(--(H36:N36&gt;H35:N35)))</f>
        <v/>
      </c>
      <c r="AT36" s="37"/>
    </row>
    <row r="37" spans="2:60">
      <c r="P37" s="37"/>
      <c r="Q37" s="43" t="str">
        <f>IF(O35="","",IF(O35&gt;O36,G35,G36))</f>
        <v/>
      </c>
      <c r="R37" s="36"/>
      <c r="S37" s="36"/>
      <c r="T37" s="36"/>
      <c r="U37" s="36"/>
      <c r="V37" s="36"/>
      <c r="W37" s="36"/>
      <c r="X37" s="36"/>
      <c r="Y37" s="17" t="str">
        <f>IF(R37="","",SUMPRODUCT(--(R37:X37&gt;R38:X38)))</f>
        <v/>
      </c>
      <c r="AT37" s="37"/>
    </row>
    <row r="38" spans="2:60">
      <c r="P38" s="31"/>
      <c r="Q38" s="43" t="str">
        <f>IF(O39="","",IF(O39&gt;O40,G39,G40))</f>
        <v/>
      </c>
      <c r="R38" s="36"/>
      <c r="S38" s="36"/>
      <c r="T38" s="36"/>
      <c r="U38" s="36"/>
      <c r="V38" s="36"/>
      <c r="W38" s="36"/>
      <c r="X38" s="36"/>
      <c r="Y38" s="17" t="str">
        <f>IF(R38="","",SUMPRODUCT(--(R38:X38&gt;R37:X37)))</f>
        <v/>
      </c>
      <c r="AT38" s="37"/>
      <c r="AV38" s="42" t="s">
        <v>56</v>
      </c>
    </row>
    <row r="39" spans="2:60">
      <c r="F39" s="171"/>
      <c r="G39" s="18" t="str">
        <f>IF(F39="","",VLOOKUP(F39,$C$3:$E$44,2,FALSE))</f>
        <v/>
      </c>
      <c r="H39" s="16"/>
      <c r="I39" s="16"/>
      <c r="J39" s="16"/>
      <c r="K39" s="16"/>
      <c r="L39" s="16"/>
      <c r="M39" s="16"/>
      <c r="N39" s="16"/>
      <c r="O39" s="17" t="str">
        <f>IF(H39="","",SUMPRODUCT(--(H39:N39&gt;H40:N40)))</f>
        <v/>
      </c>
      <c r="Z39" s="38"/>
      <c r="AT39" s="37"/>
    </row>
    <row r="40" spans="2:60">
      <c r="E40" s="314" t="s">
        <v>592</v>
      </c>
      <c r="F40" s="168"/>
      <c r="G40" s="18" t="str">
        <f>IF(F40="","",VLOOKUP(F40,$C$3:$E$44,2,FALSE))</f>
        <v/>
      </c>
      <c r="H40" s="16"/>
      <c r="I40" s="16"/>
      <c r="J40" s="16"/>
      <c r="K40" s="16"/>
      <c r="L40" s="16"/>
      <c r="M40" s="16"/>
      <c r="N40" s="16"/>
      <c r="O40" s="17" t="str">
        <f>IF(H40="","",SUMPRODUCT(--(H40:N40&gt;H39:N39)))</f>
        <v/>
      </c>
      <c r="Z40" s="38"/>
      <c r="AT40" s="37"/>
      <c r="BG40" s="486" t="str">
        <f>IF(BD33="","",IF(BD33&gt;BD34,AV33,AV34))</f>
        <v/>
      </c>
    </row>
    <row r="41" spans="2:60">
      <c r="Z41" s="38"/>
      <c r="AA41" s="44" t="str">
        <f>IF(Y37="","",IF(Y37&gt;Y38,Q37,Q38))</f>
        <v/>
      </c>
      <c r="AB41" s="36"/>
      <c r="AC41" s="36"/>
      <c r="AD41" s="36"/>
      <c r="AE41" s="36"/>
      <c r="AF41" s="36"/>
      <c r="AG41" s="36"/>
      <c r="AH41" s="36"/>
      <c r="AI41" s="17" t="str">
        <f>IF(AB41="","",SUMPRODUCT(--(AB41:AH41&gt;AB42:AH42)))</f>
        <v/>
      </c>
      <c r="AT41" s="37"/>
      <c r="AV41" s="94" t="str">
        <f>IF(AS17="","",IF(AS17&lt;AS18,AK17,AK18))</f>
        <v/>
      </c>
      <c r="AW41" s="36"/>
      <c r="AX41" s="36"/>
      <c r="AY41" s="36"/>
      <c r="AZ41" s="36"/>
      <c r="BA41" s="36"/>
      <c r="BB41" s="36"/>
      <c r="BC41" s="36"/>
      <c r="BD41" s="17" t="str">
        <f>IF(AW41="","",SUMPRODUCT(--(AW41:BC41&gt;AW42:BC42)))</f>
        <v/>
      </c>
      <c r="BG41" s="486"/>
    </row>
    <row r="42" spans="2:60">
      <c r="Z42" s="31"/>
      <c r="AA42" s="44" t="str">
        <f>IF(Y45="","",IF(Y45&gt;Y46,Q45,Q46))</f>
        <v/>
      </c>
      <c r="AB42" s="36"/>
      <c r="AC42" s="36"/>
      <c r="AD42" s="36"/>
      <c r="AE42" s="36"/>
      <c r="AF42" s="36"/>
      <c r="AG42" s="36"/>
      <c r="AH42" s="36"/>
      <c r="AI42" s="17" t="str">
        <f>IF(AB42="","",SUMPRODUCT(--(AB42:AH42&gt;AB41:AH41)))</f>
        <v/>
      </c>
      <c r="AT42" s="38"/>
      <c r="AU42" s="41"/>
      <c r="AV42" s="94" t="str">
        <f>IF(AS49="","",IF(AS49&lt;AS50,AK49,AK50))</f>
        <v/>
      </c>
      <c r="AW42" s="36"/>
      <c r="AX42" s="36"/>
      <c r="AY42" s="36"/>
      <c r="AZ42" s="36"/>
      <c r="BA42" s="36"/>
      <c r="BB42" s="36"/>
      <c r="BC42" s="36"/>
      <c r="BD42" s="17" t="str">
        <f>IF(AW42="","",SUMPRODUCT(--(AW42:BC42&gt;AW41:BC41)))</f>
        <v/>
      </c>
      <c r="BF42" s="485" t="str">
        <f>IF(BD33=BD34,"",IF(BD33="","",IF(BD33&lt;BD34,AV33,AV34)))</f>
        <v/>
      </c>
      <c r="BG42" s="486"/>
      <c r="BH42" s="486" t="str">
        <f>IF(BD33=BD34,"",IF(BD41=BD42,AV41,IF(BD41&gt;BD42,AV41,AV42)))</f>
        <v/>
      </c>
    </row>
    <row r="43" spans="2:60">
      <c r="E43" s="314" t="s">
        <v>593</v>
      </c>
      <c r="F43" s="171"/>
      <c r="G43" s="18" t="str">
        <f>IF(F43="","",VLOOKUP(F43,$C$3:$E$44,2,FALSE))</f>
        <v/>
      </c>
      <c r="H43" s="16"/>
      <c r="I43" s="16"/>
      <c r="J43" s="16"/>
      <c r="K43" s="16"/>
      <c r="L43" s="16"/>
      <c r="M43" s="16"/>
      <c r="N43" s="16"/>
      <c r="O43" s="17" t="str">
        <f>IF(H43="","",SUMPRODUCT(--(H43:N43&gt;H44:N44)))</f>
        <v/>
      </c>
      <c r="Z43" s="38"/>
      <c r="AJ43" s="38"/>
      <c r="AT43" s="38"/>
      <c r="BF43" s="485"/>
      <c r="BH43" s="486"/>
    </row>
    <row r="44" spans="2:60">
      <c r="F44" s="168"/>
      <c r="G44" s="18" t="str">
        <f>IF(F44="","",VLOOKUP(F44,$C$3:$E$44,2,FALSE))</f>
        <v/>
      </c>
      <c r="H44" s="16"/>
      <c r="I44" s="16"/>
      <c r="J44" s="16"/>
      <c r="K44" s="16"/>
      <c r="L44" s="16"/>
      <c r="M44" s="16"/>
      <c r="N44" s="16"/>
      <c r="O44" s="17" t="str">
        <f>IF(H44="","",SUMPRODUCT(--(H44:N44&gt;H43:N43)))</f>
        <v/>
      </c>
      <c r="Z44" s="38"/>
      <c r="AJ44" s="38"/>
      <c r="AT44" s="38"/>
      <c r="BF44" s="485"/>
      <c r="BH44" s="486"/>
    </row>
    <row r="45" spans="2:60" ht="16.2" customHeight="1" thickBot="1">
      <c r="P45" s="37"/>
      <c r="Q45" s="43" t="str">
        <f>IF(O43="","",IF(O43&gt;O44,G43,G44))</f>
        <v/>
      </c>
      <c r="R45" s="36"/>
      <c r="S45" s="36"/>
      <c r="T45" s="36"/>
      <c r="U45" s="36"/>
      <c r="V45" s="36"/>
      <c r="W45" s="36"/>
      <c r="X45" s="36"/>
      <c r="Y45" s="17" t="str">
        <f>IF(R45="","",SUMPRODUCT(--(R45:X45&gt;R46:X46)))</f>
        <v/>
      </c>
      <c r="AJ45" s="38"/>
      <c r="AT45" s="38"/>
      <c r="BH45" s="457" t="str">
        <f>IF(BD33=BD34,"",IF(OR(BD41&gt;BD42,BD41&lt;BD42),"",AV42))</f>
        <v/>
      </c>
    </row>
    <row r="46" spans="2:60" ht="16.2" customHeight="1" thickBot="1">
      <c r="P46" s="31"/>
      <c r="Q46" s="43" t="str">
        <f>IF(O47="","",IF(O47&gt;O48,G47,G48))</f>
        <v/>
      </c>
      <c r="R46" s="36"/>
      <c r="S46" s="36"/>
      <c r="T46" s="36"/>
      <c r="U46" s="36"/>
      <c r="V46" s="36"/>
      <c r="W46" s="36"/>
      <c r="X46" s="36"/>
      <c r="Y46" s="17" t="str">
        <f>IF(R46="","",SUMPRODUCT(--(R46:X46&gt;R45:X45)))</f>
        <v/>
      </c>
      <c r="AJ46" s="38"/>
      <c r="AT46" s="38"/>
      <c r="BG46" s="458" t="s">
        <v>58</v>
      </c>
      <c r="BH46" s="457"/>
    </row>
    <row r="47" spans="2:60" ht="16.2" customHeight="1" thickBot="1">
      <c r="F47" s="171"/>
      <c r="G47" s="18" t="str">
        <f>IF(F47="","",VLOOKUP(F47,$C$3:$E$44,2,FALSE))</f>
        <v/>
      </c>
      <c r="H47" s="16"/>
      <c r="I47" s="16"/>
      <c r="J47" s="16"/>
      <c r="K47" s="16"/>
      <c r="L47" s="16"/>
      <c r="M47" s="16"/>
      <c r="N47" s="16"/>
      <c r="O47" s="17" t="str">
        <f>IF(H47="","",SUMPRODUCT(--(H47:N47&gt;H48:N48)))</f>
        <v/>
      </c>
      <c r="AJ47" s="38"/>
      <c r="AT47" s="38"/>
      <c r="BF47" s="46"/>
      <c r="BG47" s="459"/>
      <c r="BH47" s="484"/>
    </row>
    <row r="48" spans="2:60">
      <c r="E48" s="314" t="s">
        <v>594</v>
      </c>
      <c r="F48" s="168"/>
      <c r="G48" s="18" t="str">
        <f>IF(F48="","",VLOOKUP(F48,$C$3:$E$44,2,FALSE))</f>
        <v/>
      </c>
      <c r="H48" s="16"/>
      <c r="I48" s="16"/>
      <c r="J48" s="16"/>
      <c r="K48" s="16"/>
      <c r="L48" s="16"/>
      <c r="M48" s="16"/>
      <c r="N48" s="16"/>
      <c r="O48" s="17" t="str">
        <f>IF(H48="","",SUMPRODUCT(--(H48:N48&gt;H47:N47)))</f>
        <v/>
      </c>
      <c r="AJ48" s="38"/>
      <c r="AT48" s="38"/>
      <c r="BF48" s="482" t="s">
        <v>59</v>
      </c>
      <c r="BG48" s="459"/>
      <c r="BH48" s="464" t="s">
        <v>60</v>
      </c>
    </row>
    <row r="49" spans="5:61" ht="16.2" thickBot="1">
      <c r="AJ49" s="38"/>
      <c r="AK49" s="83" t="str">
        <f>IF(AI41="","",IF(AI41&gt;AI42,AA41,AA42))</f>
        <v/>
      </c>
      <c r="AL49" s="36"/>
      <c r="AM49" s="36"/>
      <c r="AN49" s="36"/>
      <c r="AO49" s="36"/>
      <c r="AP49" s="36"/>
      <c r="AQ49" s="36"/>
      <c r="AR49" s="36"/>
      <c r="AS49" s="17" t="str">
        <f>IF(AL49="","",SUMPRODUCT(--(AL49:AR49&gt;AL50:AR50)))</f>
        <v/>
      </c>
      <c r="BF49" s="483"/>
      <c r="BG49" s="460"/>
      <c r="BH49" s="465"/>
    </row>
    <row r="50" spans="5:61">
      <c r="E50" s="315"/>
      <c r="AJ50" s="39"/>
      <c r="AK50" s="83" t="str">
        <f>IF(AI57="","",IF(AI57&gt;AI58,AA57,AA58))</f>
        <v/>
      </c>
      <c r="AL50" s="36"/>
      <c r="AM50" s="36"/>
      <c r="AN50" s="36"/>
      <c r="AO50" s="36"/>
      <c r="AP50" s="36"/>
      <c r="AQ50" s="36"/>
      <c r="AR50" s="36"/>
      <c r="AS50" s="17" t="str">
        <f>IF(AL50="","",SUMPRODUCT(--(AL50:AR50&gt;AL49:AR49)))</f>
        <v/>
      </c>
    </row>
    <row r="51" spans="5:61">
      <c r="E51" s="314" t="s">
        <v>594</v>
      </c>
      <c r="F51" s="171"/>
      <c r="G51" s="18" t="str">
        <f>IF(F51="","",VLOOKUP(F51,$C$3:$E$44,2,FALSE))</f>
        <v/>
      </c>
      <c r="H51" s="16"/>
      <c r="I51" s="16"/>
      <c r="J51" s="16"/>
      <c r="K51" s="16"/>
      <c r="L51" s="16"/>
      <c r="M51" s="16"/>
      <c r="N51" s="16"/>
      <c r="O51" s="17" t="str">
        <f>IF(H51="","",SUMPRODUCT(--(H51:N51&gt;H52:N52)))</f>
        <v/>
      </c>
      <c r="AJ51" s="38"/>
      <c r="BE51" s="444" t="s">
        <v>81</v>
      </c>
      <c r="BF51" s="445"/>
      <c r="BG51" s="445"/>
      <c r="BH51" s="445"/>
      <c r="BI51" s="446"/>
    </row>
    <row r="52" spans="5:61">
      <c r="F52" s="168"/>
      <c r="G52" s="18" t="str">
        <f>IF(F52="","",VLOOKUP(F52,$C$3:$E$44,2,FALSE))</f>
        <v/>
      </c>
      <c r="H52" s="16"/>
      <c r="I52" s="16"/>
      <c r="J52" s="16"/>
      <c r="K52" s="16"/>
      <c r="L52" s="16"/>
      <c r="M52" s="16"/>
      <c r="N52" s="16"/>
      <c r="O52" s="17" t="str">
        <f>IF(H52="","",SUMPRODUCT(--(H52:N52&gt;H51:N51)))</f>
        <v/>
      </c>
      <c r="AJ52" s="38"/>
      <c r="BE52" s="304">
        <v>1</v>
      </c>
      <c r="BF52" s="305" t="s">
        <v>82</v>
      </c>
      <c r="BG52" s="481" t="str">
        <f>IF(BD33="","",IF(BD33&gt;BD34,AV33,AV34))</f>
        <v/>
      </c>
      <c r="BH52" s="481"/>
      <c r="BI52" s="481"/>
    </row>
    <row r="53" spans="5:61">
      <c r="P53" s="37"/>
      <c r="Q53" s="43" t="str">
        <f>IF(O51="","",IF(O51&gt;O52,G51,G52))</f>
        <v/>
      </c>
      <c r="R53" s="36"/>
      <c r="S53" s="36"/>
      <c r="T53" s="36"/>
      <c r="U53" s="36"/>
      <c r="V53" s="36"/>
      <c r="W53" s="36"/>
      <c r="X53" s="36"/>
      <c r="Y53" s="17" t="str">
        <f>IF(R53="","",SUMPRODUCT(--(R53:X53&gt;R54:X54)))</f>
        <v/>
      </c>
      <c r="AJ53" s="38"/>
      <c r="BE53" s="90">
        <v>2</v>
      </c>
      <c r="BF53" s="91" t="s">
        <v>79</v>
      </c>
      <c r="BG53" s="448" t="str">
        <f>IF(BD33=BD34,"",IF(BD33="","",IF(BD33&lt;BD34,AV33,AV34)))</f>
        <v/>
      </c>
      <c r="BH53" s="448"/>
      <c r="BI53" s="448"/>
    </row>
    <row r="54" spans="5:61">
      <c r="P54" s="31"/>
      <c r="Q54" s="43" t="str">
        <f>IF(O55="","",IF(O55&gt;O56,G55,G56))</f>
        <v/>
      </c>
      <c r="R54" s="36"/>
      <c r="S54" s="36"/>
      <c r="T54" s="36"/>
      <c r="U54" s="36"/>
      <c r="V54" s="36"/>
      <c r="W54" s="36"/>
      <c r="X54" s="36"/>
      <c r="Y54" s="17" t="str">
        <f>IF(R54="","",SUMPRODUCT(--(R54:X54&gt;R53:X53)))</f>
        <v/>
      </c>
      <c r="AJ54" s="38"/>
      <c r="BE54" s="86">
        <v>3</v>
      </c>
      <c r="BF54" s="20" t="str">
        <f>IF(BD41="","Semi-Finalist","Third Place")</f>
        <v>Semi-Finalist</v>
      </c>
      <c r="BG54" s="449" t="str">
        <f>IF(BD33=BD34,"",IF(BD41=BD42,AV41,IF(BD41&gt;BD42,AV41,AV42)))</f>
        <v/>
      </c>
      <c r="BH54" s="449"/>
      <c r="BI54" s="449"/>
    </row>
    <row r="55" spans="5:61">
      <c r="F55" s="171"/>
      <c r="G55" s="18" t="str">
        <f>IF(F55="","",VLOOKUP(F55,$C$3:$E$44,2,FALSE))</f>
        <v/>
      </c>
      <c r="H55" s="16"/>
      <c r="I55" s="16"/>
      <c r="J55" s="16"/>
      <c r="K55" s="16"/>
      <c r="L55" s="16"/>
      <c r="M55" s="16"/>
      <c r="N55" s="16"/>
      <c r="O55" s="17" t="str">
        <f>IF(H55="","",SUMPRODUCT(--(H55:N55&gt;H56:N56)))</f>
        <v/>
      </c>
      <c r="Z55" s="38"/>
      <c r="AJ55" s="38"/>
      <c r="BE55" s="89" t="str">
        <f>IF(BD41="","3","4")</f>
        <v>3</v>
      </c>
      <c r="BF55" s="20" t="str">
        <f>IF(BD41="","Semi-Finalist","Fourth Place")</f>
        <v>Semi-Finalist</v>
      </c>
      <c r="BG55" s="449" t="str">
        <f>IF(BD33=BD34,"",IF(BD41=BD42,AV42,IF(BD42&lt;BD41,AV42,AV41)))</f>
        <v/>
      </c>
      <c r="BH55" s="449"/>
      <c r="BI55" s="449"/>
    </row>
    <row r="56" spans="5:61">
      <c r="E56" s="314" t="s">
        <v>593</v>
      </c>
      <c r="F56" s="168"/>
      <c r="G56" s="18" t="str">
        <f>IF(F56="","",VLOOKUP(F56,$C$3:$E$44,2,FALSE))</f>
        <v/>
      </c>
      <c r="H56" s="16"/>
      <c r="I56" s="16"/>
      <c r="J56" s="16"/>
      <c r="K56" s="16"/>
      <c r="L56" s="16"/>
      <c r="M56" s="16"/>
      <c r="N56" s="16"/>
      <c r="O56" s="17" t="str">
        <f>IF(H56="","",SUMPRODUCT(--(H56:N56&gt;H55:N55)))</f>
        <v/>
      </c>
      <c r="Z56" s="38"/>
      <c r="AJ56" s="38"/>
      <c r="BE56" s="87">
        <v>5</v>
      </c>
      <c r="BF56" s="88" t="s">
        <v>80</v>
      </c>
      <c r="BG56" s="450" t="str">
        <f>IF(AI9="","",IF(AI9&lt;AI10,AA9,AA10))</f>
        <v/>
      </c>
      <c r="BH56" s="450"/>
      <c r="BI56" s="450"/>
    </row>
    <row r="57" spans="5:61">
      <c r="Z57" s="38"/>
      <c r="AA57" s="44" t="str">
        <f>IF(Y53="","",IF(Y53&gt;Y54,Q53,Q54))</f>
        <v/>
      </c>
      <c r="AB57" s="36"/>
      <c r="AC57" s="36"/>
      <c r="AD57" s="36"/>
      <c r="AE57" s="36"/>
      <c r="AF57" s="36"/>
      <c r="AG57" s="36"/>
      <c r="AH57" s="36"/>
      <c r="AI57" s="17" t="str">
        <f>IF(AB57="","",SUMPRODUCT(--(AB57:AH57&gt;AB58:AH58)))</f>
        <v/>
      </c>
      <c r="BE57" s="87">
        <v>5</v>
      </c>
      <c r="BF57" s="88" t="s">
        <v>80</v>
      </c>
      <c r="BG57" s="450" t="str">
        <f>IF(AI25="","",IF(AI25&lt;AI26,AA25,AA26))</f>
        <v/>
      </c>
      <c r="BH57" s="450"/>
      <c r="BI57" s="450"/>
    </row>
    <row r="58" spans="5:61">
      <c r="Z58" s="31"/>
      <c r="AA58" s="44" t="str">
        <f>IF(Y61="","",IF(Y61&gt;Y62,Q61,Q62))</f>
        <v/>
      </c>
      <c r="AB58" s="36"/>
      <c r="AC58" s="36"/>
      <c r="AD58" s="36"/>
      <c r="AE58" s="36"/>
      <c r="AF58" s="36"/>
      <c r="AG58" s="36"/>
      <c r="AH58" s="36"/>
      <c r="AI58" s="17" t="str">
        <f>IF(AB58="","",SUMPRODUCT(--(AB58:AH58&gt;AB57:AH57)))</f>
        <v/>
      </c>
      <c r="BE58" s="87">
        <v>5</v>
      </c>
      <c r="BF58" s="88" t="s">
        <v>80</v>
      </c>
      <c r="BG58" s="450" t="str">
        <f>IF(AI41="","",IF(AI41&lt;AI42,AA41,AA42))</f>
        <v/>
      </c>
      <c r="BH58" s="450"/>
      <c r="BI58" s="450"/>
    </row>
    <row r="59" spans="5:61">
      <c r="E59" s="314" t="s">
        <v>592</v>
      </c>
      <c r="F59" s="171"/>
      <c r="G59" s="18" t="str">
        <f>IF(F59="","",VLOOKUP(F59,$C$3:$E$44,2,FALSE))</f>
        <v/>
      </c>
      <c r="H59" s="16"/>
      <c r="I59" s="16"/>
      <c r="J59" s="16"/>
      <c r="K59" s="16"/>
      <c r="L59" s="16"/>
      <c r="M59" s="16"/>
      <c r="N59" s="16"/>
      <c r="O59" s="17" t="str">
        <f>IF(H59="","",SUMPRODUCT(--(H59:N59&gt;H60:N60)))</f>
        <v/>
      </c>
      <c r="Z59" s="38"/>
      <c r="BE59" s="87">
        <v>5</v>
      </c>
      <c r="BF59" s="88" t="s">
        <v>80</v>
      </c>
      <c r="BG59" s="450" t="str">
        <f>IF(AI57="","",IF(AI57&lt;AI58,AA57,AA58))</f>
        <v/>
      </c>
      <c r="BH59" s="450"/>
      <c r="BI59" s="450"/>
    </row>
    <row r="60" spans="5:61">
      <c r="F60" s="168"/>
      <c r="G60" s="18" t="str">
        <f>IF(F60="","",VLOOKUP(F60,$C$3:$E$44,2,FALSE))</f>
        <v/>
      </c>
      <c r="H60" s="16"/>
      <c r="I60" s="16"/>
      <c r="J60" s="16"/>
      <c r="K60" s="16"/>
      <c r="L60" s="16"/>
      <c r="M60" s="16"/>
      <c r="N60" s="16"/>
      <c r="O60" s="17" t="str">
        <f>IF(H60="","",SUMPRODUCT(--(H60:N60&gt;H59:N59)))</f>
        <v/>
      </c>
      <c r="Z60" s="38"/>
      <c r="BE60" s="92">
        <v>9</v>
      </c>
      <c r="BF60" s="22" t="s">
        <v>20</v>
      </c>
      <c r="BG60" s="477" t="str">
        <f>IF(Y5="","",IF(Y5&lt;Y6,Q5,Q6))</f>
        <v/>
      </c>
      <c r="BH60" s="477"/>
      <c r="BI60" s="477"/>
    </row>
    <row r="61" spans="5:61">
      <c r="P61" s="37"/>
      <c r="Q61" s="43" t="str">
        <f>IF(O59="","",IF(O59&gt;O60,G59,G60))</f>
        <v/>
      </c>
      <c r="R61" s="36"/>
      <c r="S61" s="36"/>
      <c r="T61" s="36"/>
      <c r="U61" s="36"/>
      <c r="V61" s="36"/>
      <c r="W61" s="36"/>
      <c r="X61" s="36"/>
      <c r="Y61" s="17" t="str">
        <f>IF(R61="","",SUMPRODUCT(--(R61:X61&gt;R62:X62)))</f>
        <v/>
      </c>
      <c r="BE61" s="92">
        <v>9</v>
      </c>
      <c r="BF61" s="22" t="s">
        <v>20</v>
      </c>
      <c r="BG61" s="477" t="str">
        <f>IF(Y13="","",IF(Y13&lt;Y14,Q13,Q14))</f>
        <v/>
      </c>
      <c r="BH61" s="477"/>
      <c r="BI61" s="477"/>
    </row>
    <row r="62" spans="5:61">
      <c r="P62" s="31"/>
      <c r="Q62" s="43" t="str">
        <f>IF(O63="","",IF(O63&gt;O64,G63,G64))</f>
        <v/>
      </c>
      <c r="R62" s="36"/>
      <c r="S62" s="36"/>
      <c r="T62" s="36"/>
      <c r="U62" s="36"/>
      <c r="V62" s="36"/>
      <c r="W62" s="36"/>
      <c r="X62" s="36"/>
      <c r="Y62" s="17" t="str">
        <f>IF(R62="","",SUMPRODUCT(--(R62:X62&gt;R61:X61)))</f>
        <v/>
      </c>
      <c r="BE62" s="92">
        <v>9</v>
      </c>
      <c r="BF62" s="22" t="s">
        <v>20</v>
      </c>
      <c r="BG62" s="477" t="str">
        <f>IF(Y21="","",IF(Y21&lt;Y22,Q21,Q22))</f>
        <v/>
      </c>
      <c r="BH62" s="477"/>
      <c r="BI62" s="477"/>
    </row>
    <row r="63" spans="5:61">
      <c r="F63" s="171"/>
      <c r="G63" s="18" t="str">
        <f>IF(F63="","",VLOOKUP(F63,$C$3:$E$44,2,FALSE))</f>
        <v/>
      </c>
      <c r="H63" s="16"/>
      <c r="I63" s="16"/>
      <c r="J63" s="16"/>
      <c r="K63" s="16"/>
      <c r="L63" s="16"/>
      <c r="M63" s="16"/>
      <c r="N63" s="16"/>
      <c r="O63" s="17" t="str">
        <f>IF(H63="","",SUMPRODUCT(--(H63:N63&gt;H64:N64)))</f>
        <v/>
      </c>
      <c r="BE63" s="92">
        <v>9</v>
      </c>
      <c r="BF63" s="22" t="s">
        <v>20</v>
      </c>
      <c r="BG63" s="477" t="str">
        <f>IF(Y29="","",IF(Y29&lt;Y30,Q29,Q30))</f>
        <v/>
      </c>
      <c r="BH63" s="477"/>
      <c r="BI63" s="477"/>
    </row>
    <row r="64" spans="5:61">
      <c r="E64" s="314" t="s">
        <v>596</v>
      </c>
      <c r="F64" s="168"/>
      <c r="G64" s="18" t="str">
        <f>IF(F64="","",VLOOKUP(F64,$C$3:$E$44,2,FALSE))</f>
        <v/>
      </c>
      <c r="H64" s="16"/>
      <c r="I64" s="16"/>
      <c r="J64" s="16"/>
      <c r="K64" s="16"/>
      <c r="L64" s="16"/>
      <c r="M64" s="16"/>
      <c r="N64" s="16"/>
      <c r="O64" s="17" t="str">
        <f>IF(H64="","",SUMPRODUCT(--(H64:N64&gt;H63:N63)))</f>
        <v/>
      </c>
      <c r="BE64" s="92">
        <v>9</v>
      </c>
      <c r="BF64" s="22" t="s">
        <v>20</v>
      </c>
      <c r="BG64" s="477" t="str">
        <f>IF(Y37="","",IF(Y37&lt;Y38,Q37,Q38))</f>
        <v/>
      </c>
      <c r="BH64" s="477"/>
      <c r="BI64" s="477"/>
    </row>
    <row r="65" spans="7:61">
      <c r="G65"/>
      <c r="H65"/>
      <c r="I65"/>
      <c r="J65"/>
      <c r="K65"/>
      <c r="L65"/>
      <c r="M65"/>
      <c r="N65"/>
      <c r="O65"/>
      <c r="BE65" s="92">
        <v>9</v>
      </c>
      <c r="BF65" s="22" t="s">
        <v>20</v>
      </c>
      <c r="BG65" s="477" t="str">
        <f>IF(Y45="","",IF(Y45&lt;Y46,Q45,Q46))</f>
        <v/>
      </c>
      <c r="BH65" s="477"/>
      <c r="BI65" s="477"/>
    </row>
    <row r="66" spans="7:61">
      <c r="G66"/>
      <c r="H66"/>
      <c r="I66"/>
      <c r="J66"/>
      <c r="K66"/>
      <c r="L66"/>
      <c r="M66"/>
      <c r="N66"/>
      <c r="O66"/>
      <c r="BE66" s="92">
        <v>9</v>
      </c>
      <c r="BF66" s="22" t="s">
        <v>20</v>
      </c>
      <c r="BG66" s="477" t="str">
        <f>IF(Y53="","",IF(Y53&lt;Y54,Q53,Q54))</f>
        <v/>
      </c>
      <c r="BH66" s="477"/>
      <c r="BI66" s="477"/>
    </row>
    <row r="67" spans="7:61">
      <c r="G67"/>
      <c r="H67"/>
      <c r="I67"/>
      <c r="J67"/>
      <c r="K67"/>
      <c r="L67"/>
      <c r="M67"/>
      <c r="N67"/>
      <c r="O67"/>
      <c r="BE67" s="92">
        <v>9</v>
      </c>
      <c r="BF67" s="22" t="s">
        <v>20</v>
      </c>
      <c r="BG67" s="477" t="str">
        <f>IF(Y61="","",IF(Y61&lt;Y62,Q61,Q62))</f>
        <v/>
      </c>
      <c r="BH67" s="477"/>
      <c r="BI67" s="477"/>
    </row>
  </sheetData>
  <mergeCells count="32">
    <mergeCell ref="BG64:BI64"/>
    <mergeCell ref="C1:D1"/>
    <mergeCell ref="BH19:BH21"/>
    <mergeCell ref="BG20:BG23"/>
    <mergeCell ref="BF22:BF23"/>
    <mergeCell ref="BH22:BH23"/>
    <mergeCell ref="BG15:BG17"/>
    <mergeCell ref="BF16:BF18"/>
    <mergeCell ref="BH16:BH18"/>
    <mergeCell ref="BH45:BH47"/>
    <mergeCell ref="BG46:BG49"/>
    <mergeCell ref="BF48:BF49"/>
    <mergeCell ref="BH48:BH49"/>
    <mergeCell ref="BF42:BF44"/>
    <mergeCell ref="BG40:BG42"/>
    <mergeCell ref="BH42:BH44"/>
    <mergeCell ref="BG65:BI65"/>
    <mergeCell ref="BG66:BI66"/>
    <mergeCell ref="BG67:BI67"/>
    <mergeCell ref="BE51:BI51"/>
    <mergeCell ref="BG52:BI52"/>
    <mergeCell ref="BG53:BI53"/>
    <mergeCell ref="BG54:BI54"/>
    <mergeCell ref="BG55:BI55"/>
    <mergeCell ref="BG56:BI56"/>
    <mergeCell ref="BG57:BI57"/>
    <mergeCell ref="BG58:BI58"/>
    <mergeCell ref="BG59:BI59"/>
    <mergeCell ref="BG60:BI60"/>
    <mergeCell ref="BG61:BI61"/>
    <mergeCell ref="BG62:BI62"/>
    <mergeCell ref="BG63:BI63"/>
  </mergeCells>
  <pageMargins left="0.7" right="0.7" top="0.75" bottom="0.75" header="0.3" footer="0.3"/>
  <pageSetup paperSize="9"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BO96"/>
  <sheetViews>
    <sheetView zoomScale="80" zoomScaleNormal="80" workbookViewId="0">
      <selection activeCell="D3" sqref="D3"/>
    </sheetView>
  </sheetViews>
  <sheetFormatPr defaultRowHeight="14.4"/>
  <cols>
    <col min="1" max="1" width="4.33203125" customWidth="1"/>
    <col min="2" max="2" width="8.5546875" customWidth="1"/>
    <col min="4" max="4" width="31.44140625" customWidth="1"/>
    <col min="5" max="5" width="8.88671875" style="2"/>
    <col min="6" max="6" width="8.88671875" style="58"/>
    <col min="7" max="7" width="31.44140625" style="19" customWidth="1"/>
    <col min="8" max="8" width="3" style="15" bestFit="1" customWidth="1"/>
    <col min="9" max="9" width="3" style="15" customWidth="1"/>
    <col min="10" max="11" width="3" style="15" bestFit="1" customWidth="1"/>
    <col min="12" max="13" width="3" style="15" customWidth="1"/>
    <col min="14" max="14" width="3" style="15" bestFit="1" customWidth="1"/>
    <col min="15" max="15" width="3.109375" style="11" customWidth="1"/>
    <col min="17" max="17" width="31.44140625" style="2" customWidth="1"/>
    <col min="18" max="25" width="3" style="2" customWidth="1"/>
    <col min="26" max="26" width="8.88671875" style="2"/>
    <col min="27" max="27" width="31.44140625" style="2" customWidth="1"/>
    <col min="28" max="35" width="3" style="2" customWidth="1"/>
    <col min="36" max="36" width="8.88671875" style="2"/>
    <col min="37" max="37" width="31.109375" style="2" customWidth="1"/>
    <col min="38" max="45" width="3.109375" style="2" customWidth="1"/>
    <col min="46" max="46" width="4.5546875" style="2" customWidth="1"/>
    <col min="47" max="47" width="4.5546875" customWidth="1"/>
    <col min="48" max="48" width="31.44140625" style="2" customWidth="1"/>
    <col min="49" max="56" width="3" style="2" customWidth="1"/>
    <col min="59" max="59" width="31.44140625" customWidth="1"/>
    <col min="60" max="67" width="3" customWidth="1"/>
  </cols>
  <sheetData>
    <row r="1" spans="2:59">
      <c r="C1" s="466" t="s">
        <v>61</v>
      </c>
      <c r="D1" s="454"/>
      <c r="F1" s="55" t="s">
        <v>78</v>
      </c>
      <c r="G1" s="50" t="s">
        <v>83</v>
      </c>
      <c r="H1" s="51" t="s">
        <v>8</v>
      </c>
      <c r="I1" s="51" t="s">
        <v>9</v>
      </c>
      <c r="J1" s="51" t="s">
        <v>10</v>
      </c>
      <c r="K1" s="51" t="s">
        <v>11</v>
      </c>
      <c r="L1" s="51" t="s">
        <v>12</v>
      </c>
      <c r="M1" s="51" t="s">
        <v>13</v>
      </c>
      <c r="N1" s="51" t="s">
        <v>14</v>
      </c>
      <c r="O1" s="52" t="s">
        <v>19</v>
      </c>
      <c r="Q1" s="50" t="s">
        <v>18</v>
      </c>
      <c r="R1" s="71" t="s">
        <v>8</v>
      </c>
      <c r="S1" s="71" t="s">
        <v>9</v>
      </c>
      <c r="T1" s="71" t="s">
        <v>10</v>
      </c>
      <c r="U1" s="71" t="s">
        <v>11</v>
      </c>
      <c r="V1" s="71" t="s">
        <v>12</v>
      </c>
      <c r="W1" s="71" t="s">
        <v>13</v>
      </c>
      <c r="X1" s="71" t="s">
        <v>14</v>
      </c>
      <c r="Y1" s="72" t="s">
        <v>19</v>
      </c>
      <c r="Z1" s="53"/>
      <c r="AA1" s="50" t="s">
        <v>20</v>
      </c>
      <c r="AB1" s="71" t="s">
        <v>8</v>
      </c>
      <c r="AC1" s="71" t="s">
        <v>9</v>
      </c>
      <c r="AD1" s="71" t="s">
        <v>10</v>
      </c>
      <c r="AE1" s="71" t="s">
        <v>11</v>
      </c>
      <c r="AF1" s="71" t="s">
        <v>12</v>
      </c>
      <c r="AG1" s="71" t="s">
        <v>13</v>
      </c>
      <c r="AH1" s="71" t="s">
        <v>14</v>
      </c>
      <c r="AI1" s="72" t="s">
        <v>19</v>
      </c>
      <c r="AK1" s="50" t="s">
        <v>21</v>
      </c>
      <c r="AL1" s="71" t="s">
        <v>8</v>
      </c>
      <c r="AM1" s="71" t="s">
        <v>9</v>
      </c>
      <c r="AN1" s="71" t="s">
        <v>10</v>
      </c>
      <c r="AO1" s="71" t="s">
        <v>11</v>
      </c>
      <c r="AP1" s="71" t="s">
        <v>12</v>
      </c>
      <c r="AQ1" s="71" t="s">
        <v>13</v>
      </c>
      <c r="AR1" s="71" t="s">
        <v>14</v>
      </c>
      <c r="AS1" s="73" t="s">
        <v>19</v>
      </c>
      <c r="AT1" s="77"/>
      <c r="AU1" s="69"/>
      <c r="AV1" s="50" t="s">
        <v>22</v>
      </c>
      <c r="AW1" s="71" t="s">
        <v>8</v>
      </c>
      <c r="AX1" s="71" t="s">
        <v>9</v>
      </c>
      <c r="AY1" s="71" t="s">
        <v>10</v>
      </c>
      <c r="AZ1" s="71" t="s">
        <v>11</v>
      </c>
      <c r="BA1" s="71" t="s">
        <v>12</v>
      </c>
      <c r="BB1" s="71" t="s">
        <v>13</v>
      </c>
      <c r="BC1" s="71" t="s">
        <v>14</v>
      </c>
      <c r="BD1" s="72" t="s">
        <v>19</v>
      </c>
      <c r="BG1" s="50" t="s">
        <v>23</v>
      </c>
    </row>
    <row r="2" spans="2:59" ht="15" thickBot="1">
      <c r="B2" s="238" t="s">
        <v>125</v>
      </c>
      <c r="C2" s="238" t="s">
        <v>78</v>
      </c>
    </row>
    <row r="3" spans="2:59" ht="15.6">
      <c r="B3" s="47" t="s">
        <v>25</v>
      </c>
      <c r="C3" s="47">
        <v>1</v>
      </c>
      <c r="D3" s="23" t="str">
        <f>IF(' I'!$X$2="","",' I'!$X$2)</f>
        <v/>
      </c>
      <c r="E3" s="2">
        <v>1</v>
      </c>
      <c r="F3" s="47"/>
      <c r="G3" s="70" t="str">
        <f>IF(F3="","",VLOOKUP(F3,$C$3:$E$26,2,FALSE))</f>
        <v/>
      </c>
      <c r="H3" s="59"/>
      <c r="I3" s="60"/>
      <c r="J3" s="60"/>
      <c r="K3" s="60"/>
      <c r="L3" s="60"/>
      <c r="M3" s="60"/>
      <c r="N3" s="60"/>
      <c r="O3" s="61"/>
    </row>
    <row r="4" spans="2:59" ht="16.2" thickBot="1">
      <c r="B4" s="49" t="s">
        <v>55</v>
      </c>
      <c r="C4" s="49">
        <v>2</v>
      </c>
      <c r="D4" s="24" t="str">
        <f>IF(' I'!$X$3="","",' I'!$X$3)</f>
        <v/>
      </c>
      <c r="F4" s="35"/>
      <c r="P4" s="62"/>
      <c r="Q4" s="74" t="str">
        <f>G3</f>
        <v/>
      </c>
      <c r="R4" s="75"/>
      <c r="S4" s="75"/>
      <c r="T4" s="75"/>
      <c r="U4" s="75"/>
      <c r="V4" s="75"/>
      <c r="W4" s="75"/>
      <c r="X4" s="75"/>
      <c r="Y4" s="17" t="str">
        <f>IF(R4="","",SUMPRODUCT(--(R4:X4&gt;R5:X5)))</f>
        <v/>
      </c>
    </row>
    <row r="5" spans="2:59" ht="15.6">
      <c r="B5" s="47" t="s">
        <v>27</v>
      </c>
      <c r="C5" s="47">
        <v>3</v>
      </c>
      <c r="D5" s="27" t="str">
        <f>IF(' II'!$X$2="","",' II'!$X$2)</f>
        <v/>
      </c>
      <c r="E5" s="2">
        <v>2</v>
      </c>
      <c r="F5" s="48"/>
      <c r="G5" s="18" t="str">
        <f>IF(F5="","",VLOOKUP(F5,$C$3:$E$26,2,FALSE))</f>
        <v/>
      </c>
      <c r="H5" s="57"/>
      <c r="I5" s="57"/>
      <c r="J5" s="57"/>
      <c r="K5" s="57"/>
      <c r="L5" s="57"/>
      <c r="M5" s="57"/>
      <c r="N5" s="57"/>
      <c r="O5" s="17" t="str">
        <f>IF(H5="","",SUMPRODUCT(--(H5:N5&gt;H6:N6)))</f>
        <v/>
      </c>
      <c r="Q5" s="74" t="str">
        <f>IF(O5="","",IF(O5&gt;O6,G5,G6))</f>
        <v/>
      </c>
      <c r="R5" s="75"/>
      <c r="S5" s="75"/>
      <c r="T5" s="75"/>
      <c r="U5" s="75"/>
      <c r="V5" s="75"/>
      <c r="W5" s="75"/>
      <c r="X5" s="75"/>
      <c r="Y5" s="17" t="str">
        <f>IF(R4="","",SUMPRODUCT(--(R4:X4&lt;R5:X5)))</f>
        <v/>
      </c>
    </row>
    <row r="6" spans="2:59" ht="16.2" thickBot="1">
      <c r="B6" s="49" t="s">
        <v>54</v>
      </c>
      <c r="C6" s="49">
        <v>4</v>
      </c>
      <c r="D6" s="28" t="str">
        <f>IF(' II'!$X$3="","",' II'!$X$3)</f>
        <v/>
      </c>
      <c r="E6" s="2">
        <v>3</v>
      </c>
      <c r="F6" s="48"/>
      <c r="G6" s="18" t="str">
        <f>IF(F6="","",VLOOKUP(F6,$C$3:$E$26,2,FALSE))</f>
        <v/>
      </c>
      <c r="H6" s="57"/>
      <c r="I6" s="57"/>
      <c r="J6" s="57"/>
      <c r="K6" s="57"/>
      <c r="L6" s="57"/>
      <c r="M6" s="57"/>
      <c r="N6" s="57"/>
      <c r="O6" s="17" t="str">
        <f>IF(H5="","",SUMPRODUCT(--(H5:N5&lt;H6:N6)))</f>
        <v/>
      </c>
      <c r="Y6" s="8"/>
      <c r="Z6" s="76"/>
    </row>
    <row r="7" spans="2:59" ht="15.6">
      <c r="B7" s="47" t="s">
        <v>29</v>
      </c>
      <c r="C7" s="47">
        <v>5</v>
      </c>
      <c r="D7" s="23" t="str">
        <f>IF(' III'!$X$2="","",' III'!$X$2)</f>
        <v/>
      </c>
      <c r="F7" s="153"/>
      <c r="Z7" s="76"/>
      <c r="AA7" s="96" t="str">
        <f>IF(Y4="","",IF(Y4&gt;Y5,Q4,Q5))</f>
        <v/>
      </c>
      <c r="AB7" s="75"/>
      <c r="AC7" s="75"/>
      <c r="AD7" s="75"/>
      <c r="AE7" s="75"/>
      <c r="AF7" s="75"/>
      <c r="AG7" s="75"/>
      <c r="AH7" s="75"/>
      <c r="AI7" s="17" t="str">
        <f>IF(AB7="","",SUMPRODUCT(--(AB7:AH7&gt;AB8:AH8)))</f>
        <v/>
      </c>
    </row>
    <row r="8" spans="2:59" ht="16.2" thickBot="1">
      <c r="B8" s="49" t="s">
        <v>53</v>
      </c>
      <c r="C8" s="49">
        <v>6</v>
      </c>
      <c r="D8" s="24" t="str">
        <f>IF(' III'!$X$3="","",' III'!$X$3)</f>
        <v/>
      </c>
      <c r="F8" s="153"/>
      <c r="Z8" s="82"/>
      <c r="AA8" s="96" t="str">
        <f>IF(Y10="","",IF(Y10&gt;Y11,Q10,Q11))</f>
        <v/>
      </c>
      <c r="AB8" s="75"/>
      <c r="AC8" s="75"/>
      <c r="AD8" s="75"/>
      <c r="AE8" s="75"/>
      <c r="AF8" s="75"/>
      <c r="AG8" s="75"/>
      <c r="AH8" s="75"/>
      <c r="AI8" s="17" t="str">
        <f>IF(AB7="","",SUMPRODUCT(--(AB7:AH7&lt;AB8:AH8)))</f>
        <v/>
      </c>
    </row>
    <row r="9" spans="2:59" ht="15.6">
      <c r="B9" s="47" t="s">
        <v>30</v>
      </c>
      <c r="C9" s="47">
        <v>7</v>
      </c>
      <c r="D9" s="27" t="str">
        <f>IF(IV!$X$2="","",IV!$X$2)</f>
        <v/>
      </c>
      <c r="E9" s="2">
        <v>4</v>
      </c>
      <c r="F9" s="48"/>
      <c r="G9" s="18" t="str">
        <f t="shared" ref="G9:G10" si="0">IF(F9="","",VLOOKUP(F9,$C$3:$E$26,2,FALSE))</f>
        <v/>
      </c>
      <c r="H9" s="57"/>
      <c r="I9" s="57"/>
      <c r="J9" s="57"/>
      <c r="K9" s="57"/>
      <c r="L9" s="57"/>
      <c r="M9" s="57"/>
      <c r="N9" s="57"/>
      <c r="O9" s="17" t="str">
        <f>IF(H9="","",SUMPRODUCT(--(H9:N9&gt;H10:N10)))</f>
        <v/>
      </c>
      <c r="Z9" s="76"/>
      <c r="AI9" s="8"/>
      <c r="AJ9" s="76"/>
    </row>
    <row r="10" spans="2:59" ht="16.2" thickBot="1">
      <c r="B10" s="49" t="s">
        <v>52</v>
      </c>
      <c r="C10" s="49">
        <v>8</v>
      </c>
      <c r="D10" s="28" t="str">
        <f>IF(IV!$X$3="","",IV!$X$3)</f>
        <v/>
      </c>
      <c r="E10" s="2">
        <v>5</v>
      </c>
      <c r="F10" s="48"/>
      <c r="G10" s="18" t="str">
        <f t="shared" si="0"/>
        <v/>
      </c>
      <c r="H10" s="57"/>
      <c r="I10" s="57"/>
      <c r="J10" s="57"/>
      <c r="K10" s="57"/>
      <c r="L10" s="57"/>
      <c r="M10" s="57"/>
      <c r="N10" s="57"/>
      <c r="O10" s="17" t="str">
        <f>IF(H9="","",SUMPRODUCT(--(H9:N9&lt;H10:N10)))</f>
        <v/>
      </c>
      <c r="Q10" s="74" t="str">
        <f>IF(O9="","",IF(O9&gt;O10,G9,G10))</f>
        <v/>
      </c>
      <c r="R10" s="75"/>
      <c r="S10" s="75"/>
      <c r="T10" s="75"/>
      <c r="U10" s="75"/>
      <c r="V10" s="75"/>
      <c r="W10" s="75"/>
      <c r="X10" s="75"/>
      <c r="Y10" s="17" t="str">
        <f>IF(R10="","",SUMPRODUCT(--(R10:X10&gt;R11:X11)))</f>
        <v/>
      </c>
      <c r="AI10" s="8"/>
      <c r="AJ10" s="76"/>
    </row>
    <row r="11" spans="2:59" ht="15.6">
      <c r="B11" s="47" t="s">
        <v>31</v>
      </c>
      <c r="C11" s="47">
        <v>9</v>
      </c>
      <c r="D11" s="23" t="str">
        <f>IF(V!$X$2="","",V!$X$2)</f>
        <v/>
      </c>
      <c r="F11" s="153"/>
      <c r="H11" s="63"/>
      <c r="I11" s="63"/>
      <c r="J11" s="63"/>
      <c r="K11" s="63"/>
      <c r="L11" s="63"/>
      <c r="M11" s="63"/>
      <c r="N11" s="63"/>
      <c r="O11" s="64"/>
      <c r="P11" s="31"/>
      <c r="Q11" s="74" t="str">
        <f>G12</f>
        <v/>
      </c>
      <c r="R11" s="75"/>
      <c r="S11" s="75"/>
      <c r="T11" s="75"/>
      <c r="U11" s="75"/>
      <c r="V11" s="75"/>
      <c r="W11" s="75"/>
      <c r="X11" s="75"/>
      <c r="Y11" s="17" t="str">
        <f>IF(R10="","",SUMPRODUCT(--(R10:X10&lt;R11:X11)))</f>
        <v/>
      </c>
      <c r="AJ11" s="76"/>
    </row>
    <row r="12" spans="2:59" ht="16.2" thickBot="1">
      <c r="B12" s="49" t="s">
        <v>51</v>
      </c>
      <c r="C12" s="49">
        <v>10</v>
      </c>
      <c r="D12" s="24" t="str">
        <f>IF(V!$X$3="","",V!$X$3)</f>
        <v/>
      </c>
      <c r="E12" s="2">
        <v>6</v>
      </c>
      <c r="F12" s="48"/>
      <c r="G12" s="70" t="str">
        <f>IF(F12="","",VLOOKUP(F12,$C$3:$E$26,2,FALSE))</f>
        <v/>
      </c>
      <c r="AJ12" s="76"/>
    </row>
    <row r="13" spans="2:59" ht="15.6">
      <c r="B13" s="47" t="s">
        <v>32</v>
      </c>
      <c r="C13" s="47">
        <v>11</v>
      </c>
      <c r="D13" s="27" t="str">
        <f>IF(VI!$X$2="","",VI!$X$2)</f>
        <v/>
      </c>
      <c r="F13" s="153"/>
      <c r="Y13" s="8"/>
      <c r="AJ13" s="76"/>
      <c r="AK13" s="95" t="str">
        <f>IF(AI7="","",IF(AI7&gt;AI8,AA7,AA8))</f>
        <v/>
      </c>
      <c r="AL13" s="75"/>
      <c r="AM13" s="75"/>
      <c r="AN13" s="75"/>
      <c r="AO13" s="75"/>
      <c r="AP13" s="75"/>
      <c r="AQ13" s="75"/>
      <c r="AR13" s="75"/>
      <c r="AS13" s="17" t="str">
        <f>IF(AL13="","",SUMPRODUCT(--(AL13:AR13&gt;AL14:AR14)))</f>
        <v/>
      </c>
      <c r="AT13" s="11"/>
    </row>
    <row r="14" spans="2:59" ht="16.2" thickBot="1">
      <c r="B14" s="49" t="s">
        <v>50</v>
      </c>
      <c r="C14" s="49">
        <v>12</v>
      </c>
      <c r="D14" s="28" t="str">
        <f>IF(VI!$X$3="","",VI!$X$3)</f>
        <v/>
      </c>
      <c r="F14" s="153"/>
      <c r="Y14" s="8"/>
      <c r="AJ14" s="82"/>
      <c r="AK14" s="95" t="str">
        <f>IF(AI19="","",IF(AI19&gt;AI20,AA19,AA20))</f>
        <v/>
      </c>
      <c r="AL14" s="75"/>
      <c r="AM14" s="75"/>
      <c r="AN14" s="75"/>
      <c r="AO14" s="75"/>
      <c r="AP14" s="75"/>
      <c r="AQ14" s="75"/>
      <c r="AR14" s="75"/>
      <c r="AS14" s="17" t="str">
        <f>IF(AL13="","",SUMPRODUCT(--(AL13:AR13&lt;AL14:AR14)))</f>
        <v/>
      </c>
      <c r="AT14" s="11"/>
    </row>
    <row r="15" spans="2:59" ht="15.6">
      <c r="B15" s="47" t="s">
        <v>33</v>
      </c>
      <c r="C15" s="47">
        <v>13</v>
      </c>
      <c r="D15" s="23" t="str">
        <f>IF(VII!$X$2="","",VII!$X$2)</f>
        <v/>
      </c>
      <c r="E15" s="2">
        <v>7</v>
      </c>
      <c r="F15" s="48"/>
      <c r="G15" s="70" t="str">
        <f>IF(F15="","",VLOOKUP(F15,$C$3:$E$26,2,FALSE))</f>
        <v/>
      </c>
      <c r="AJ15" s="76"/>
      <c r="AS15" s="79"/>
    </row>
    <row r="16" spans="2:59" ht="16.2" thickBot="1">
      <c r="B16" s="206" t="s">
        <v>49</v>
      </c>
      <c r="C16" s="206">
        <v>14</v>
      </c>
      <c r="D16" s="26" t="str">
        <f>IF(VII!$X$3="","",VII!$X$3)</f>
        <v/>
      </c>
      <c r="F16" s="153"/>
      <c r="H16" s="63"/>
      <c r="I16" s="63"/>
      <c r="J16" s="63"/>
      <c r="K16" s="63"/>
      <c r="L16" s="63"/>
      <c r="M16" s="63"/>
      <c r="N16" s="63"/>
      <c r="O16" s="65"/>
      <c r="P16" s="62"/>
      <c r="Q16" s="74" t="str">
        <f>G15</f>
        <v/>
      </c>
      <c r="R16" s="75"/>
      <c r="S16" s="75"/>
      <c r="T16" s="75"/>
      <c r="U16" s="75"/>
      <c r="V16" s="75"/>
      <c r="W16" s="75"/>
      <c r="X16" s="75"/>
      <c r="Y16" s="17" t="str">
        <f>IF(R16="","",SUMPRODUCT(--(R16:X16&gt;R17:X17)))</f>
        <v/>
      </c>
      <c r="AJ16" s="76"/>
      <c r="AS16" s="80"/>
    </row>
    <row r="17" spans="2:57" ht="15.6">
      <c r="B17" s="47" t="s">
        <v>34</v>
      </c>
      <c r="C17" s="47">
        <v>15</v>
      </c>
      <c r="D17" s="27" t="str">
        <f>IF(VIII!$X$2="","",VIII!$X$2)</f>
        <v/>
      </c>
      <c r="E17" s="2">
        <v>8</v>
      </c>
      <c r="F17" s="48"/>
      <c r="G17" s="18" t="str">
        <f t="shared" ref="G17:G18" si="1">IF(F17="","",VLOOKUP(F17,$C$3:$E$26,2,FALSE))</f>
        <v/>
      </c>
      <c r="H17" s="57"/>
      <c r="I17" s="57"/>
      <c r="J17" s="57"/>
      <c r="K17" s="57"/>
      <c r="L17" s="57"/>
      <c r="M17" s="57"/>
      <c r="N17" s="57"/>
      <c r="O17" s="17" t="str">
        <f>IF(H17="","",SUMPRODUCT(--(H17:N17&gt;H18:N18)))</f>
        <v/>
      </c>
      <c r="Q17" s="74" t="str">
        <f>IF(O17="","",IF(O17&gt;O18,G17,G18))</f>
        <v/>
      </c>
      <c r="R17" s="75"/>
      <c r="S17" s="75"/>
      <c r="T17" s="75"/>
      <c r="U17" s="75"/>
      <c r="V17" s="75"/>
      <c r="W17" s="75"/>
      <c r="X17" s="75"/>
      <c r="Y17" s="17" t="str">
        <f>IF(R16="","",SUMPRODUCT(--(R16:X16&lt;R17:X17)))</f>
        <v/>
      </c>
      <c r="AJ17" s="76"/>
      <c r="AS17" s="80"/>
      <c r="BD17" s="8"/>
    </row>
    <row r="18" spans="2:57" ht="16.2" thickBot="1">
      <c r="B18" s="206" t="s">
        <v>57</v>
      </c>
      <c r="C18" s="206">
        <v>16</v>
      </c>
      <c r="D18" s="29" t="str">
        <f>IF(VIII!$X$3="","",VIII!$X$3)</f>
        <v/>
      </c>
      <c r="E18" s="2">
        <v>9</v>
      </c>
      <c r="F18" s="48"/>
      <c r="G18" s="18" t="str">
        <f t="shared" si="1"/>
        <v/>
      </c>
      <c r="H18" s="57"/>
      <c r="I18" s="57"/>
      <c r="J18" s="57"/>
      <c r="K18" s="57"/>
      <c r="L18" s="57"/>
      <c r="M18" s="57"/>
      <c r="N18" s="57"/>
      <c r="O18" s="17" t="str">
        <f>IF(H17="","",SUMPRODUCT(--(H17:N17&lt;H18:N18)))</f>
        <v/>
      </c>
      <c r="Z18" s="76"/>
      <c r="AJ18" s="76"/>
      <c r="AS18" s="80"/>
      <c r="BD18" s="8"/>
    </row>
    <row r="19" spans="2:57" ht="15.6">
      <c r="B19" s="47" t="s">
        <v>35</v>
      </c>
      <c r="C19" s="47">
        <v>17</v>
      </c>
      <c r="D19" s="23" t="str">
        <f>IF(IX!$X$2="","",IX!$X$2)</f>
        <v/>
      </c>
      <c r="F19" s="153"/>
      <c r="Z19" s="76"/>
      <c r="AA19" s="96" t="str">
        <f>IF(Y16="","",IF(Y16&gt;Y17,Q16,Q17))</f>
        <v/>
      </c>
      <c r="AB19" s="75"/>
      <c r="AC19" s="75"/>
      <c r="AD19" s="75"/>
      <c r="AE19" s="75"/>
      <c r="AF19" s="75"/>
      <c r="AG19" s="75"/>
      <c r="AH19" s="75"/>
      <c r="AI19" s="17" t="str">
        <f>IF(AB19="","",SUMPRODUCT(--(AB19:AH19&gt;AB20:AH20)))</f>
        <v/>
      </c>
      <c r="AS19" s="80"/>
    </row>
    <row r="20" spans="2:57" ht="16.2" thickBot="1">
      <c r="B20" s="206" t="s">
        <v>48</v>
      </c>
      <c r="C20" s="206">
        <v>18</v>
      </c>
      <c r="D20" s="26" t="str">
        <f>IF(IX!$X$3="","",IX!$X$3)</f>
        <v/>
      </c>
      <c r="F20" s="153"/>
      <c r="Z20" s="82"/>
      <c r="AA20" s="96" t="str">
        <f>IF(Y22="","",IF(Y22&gt;Y23,Q22,Q23))</f>
        <v/>
      </c>
      <c r="AB20" s="75"/>
      <c r="AC20" s="75"/>
      <c r="AD20" s="75"/>
      <c r="AE20" s="75"/>
      <c r="AF20" s="75"/>
      <c r="AG20" s="75"/>
      <c r="AH20" s="75"/>
      <c r="AI20" s="17" t="str">
        <f>IF(AB19="","",SUMPRODUCT(--(AB19:AH19&lt;AB20:AH20)))</f>
        <v/>
      </c>
      <c r="AS20" s="80"/>
    </row>
    <row r="21" spans="2:57" ht="15.6">
      <c r="B21" s="47" t="s">
        <v>36</v>
      </c>
      <c r="C21" s="47">
        <v>19</v>
      </c>
      <c r="D21" s="27" t="str">
        <f>IF(X!$X$2="","",X!$X$2)</f>
        <v/>
      </c>
      <c r="E21" s="2">
        <v>10</v>
      </c>
      <c r="F21" s="48"/>
      <c r="G21" s="18" t="str">
        <f t="shared" ref="G21:G22" si="2">IF(F21="","",VLOOKUP(F21,$C$3:$E$26,2,FALSE))</f>
        <v/>
      </c>
      <c r="H21" s="57"/>
      <c r="I21" s="57"/>
      <c r="J21" s="57"/>
      <c r="K21" s="57"/>
      <c r="L21" s="57"/>
      <c r="M21" s="57"/>
      <c r="N21" s="57"/>
      <c r="O21" s="17" t="str">
        <f>IF(H21="","",SUMPRODUCT(--(H21:N21&gt;H22:N22)))</f>
        <v/>
      </c>
      <c r="Y21" s="8"/>
      <c r="Z21" s="76"/>
      <c r="AS21" s="80"/>
    </row>
    <row r="22" spans="2:57" ht="16.2" thickBot="1">
      <c r="B22" s="206" t="s">
        <v>47</v>
      </c>
      <c r="C22" s="206">
        <v>20</v>
      </c>
      <c r="D22" s="28" t="str">
        <f>IF(X!$X$3="","",X!$X$3)</f>
        <v/>
      </c>
      <c r="E22" s="2">
        <v>11</v>
      </c>
      <c r="F22" s="48"/>
      <c r="G22" s="18" t="str">
        <f t="shared" si="2"/>
        <v/>
      </c>
      <c r="H22" s="57"/>
      <c r="I22" s="57"/>
      <c r="J22" s="57"/>
      <c r="K22" s="57"/>
      <c r="L22" s="57"/>
      <c r="M22" s="57"/>
      <c r="N22" s="57"/>
      <c r="O22" s="17" t="str">
        <f>IF(H21="","",SUMPRODUCT(--(H21:N21&lt;H22:N22)))</f>
        <v/>
      </c>
      <c r="Q22" s="74" t="str">
        <f>IF(O21="","",IF(O21&gt;O22,G21,G22))</f>
        <v/>
      </c>
      <c r="R22" s="75"/>
      <c r="S22" s="75"/>
      <c r="T22" s="75"/>
      <c r="U22" s="75"/>
      <c r="V22" s="75"/>
      <c r="W22" s="75"/>
      <c r="X22" s="75"/>
      <c r="Y22" s="17" t="str">
        <f>IF(R22="","",SUMPRODUCT(--(R22:X22&gt;R23:X23)))</f>
        <v/>
      </c>
      <c r="AS22" s="80"/>
    </row>
    <row r="23" spans="2:57" ht="15.6">
      <c r="B23" s="47" t="s">
        <v>37</v>
      </c>
      <c r="C23" s="47">
        <v>21</v>
      </c>
      <c r="D23" s="25" t="str">
        <f>IF(XI!$X$2="","",XI!$X$2)</f>
        <v/>
      </c>
      <c r="F23" s="153"/>
      <c r="H23" s="63"/>
      <c r="I23" s="63"/>
      <c r="J23" s="63"/>
      <c r="K23" s="63"/>
      <c r="L23" s="63"/>
      <c r="M23" s="63"/>
      <c r="N23" s="63"/>
      <c r="O23" s="65"/>
      <c r="P23" s="31"/>
      <c r="Q23" s="74" t="str">
        <f>G24</f>
        <v/>
      </c>
      <c r="R23" s="75"/>
      <c r="S23" s="75"/>
      <c r="T23" s="75"/>
      <c r="U23" s="75"/>
      <c r="V23" s="75"/>
      <c r="W23" s="75"/>
      <c r="X23" s="75"/>
      <c r="Y23" s="17" t="str">
        <f>IF(R22="","",SUMPRODUCT(--(R22:X22&lt;R23:X23)))</f>
        <v/>
      </c>
      <c r="AS23" s="80"/>
    </row>
    <row r="24" spans="2:57" ht="16.2" thickBot="1">
      <c r="B24" s="49" t="s">
        <v>46</v>
      </c>
      <c r="C24" s="49">
        <v>22</v>
      </c>
      <c r="D24" s="203" t="str">
        <f>IF(XI!$X$3="","",XI!$X$3)</f>
        <v/>
      </c>
      <c r="E24" s="2">
        <v>12</v>
      </c>
      <c r="F24" s="48"/>
      <c r="G24" s="70" t="str">
        <f>IF(F24="","",VLOOKUP(F24,$C$3:$E$26,2,FALSE))</f>
        <v/>
      </c>
      <c r="AS24" s="80"/>
    </row>
    <row r="25" spans="2:57" ht="15.6">
      <c r="B25" s="204" t="s">
        <v>38</v>
      </c>
      <c r="C25" s="204">
        <v>23</v>
      </c>
      <c r="D25" s="27" t="str">
        <f>IF(XII!$X$2="","",XII!$X$2)</f>
        <v/>
      </c>
      <c r="F25" s="153"/>
      <c r="AI25" s="8"/>
      <c r="AS25" s="80"/>
      <c r="AV25" s="97" t="str">
        <f>IF(AS13="","",IF(AS13&gt;AS14,AK13,AK14))</f>
        <v/>
      </c>
      <c r="AW25" s="75"/>
      <c r="AX25" s="75"/>
      <c r="AY25" s="75"/>
      <c r="AZ25" s="75"/>
      <c r="BA25" s="75"/>
      <c r="BB25" s="75"/>
      <c r="BC25" s="75"/>
      <c r="BD25" s="17" t="str">
        <f>IF(AW25="","",SUMPRODUCT(--(AW25:BC25&gt;AW26:BC26)))</f>
        <v/>
      </c>
    </row>
    <row r="26" spans="2:57" ht="16.2" thickBot="1">
      <c r="B26" s="49" t="s">
        <v>45</v>
      </c>
      <c r="C26" s="49">
        <v>24</v>
      </c>
      <c r="D26" s="28" t="str">
        <f>IF(XII!$X$3="","",XII!$X$3)</f>
        <v/>
      </c>
      <c r="F26" s="153"/>
      <c r="AI26" s="8"/>
      <c r="AS26" s="80"/>
      <c r="AT26" s="78"/>
      <c r="AU26" s="41"/>
      <c r="AV26" s="178" t="str">
        <f>IF(AS37="","",IF(AS37&gt;AS38,AK37,AK38))</f>
        <v/>
      </c>
      <c r="AW26" s="75"/>
      <c r="AX26" s="75"/>
      <c r="AY26" s="75"/>
      <c r="AZ26" s="75"/>
      <c r="BA26" s="75"/>
      <c r="BB26" s="75"/>
      <c r="BC26" s="75"/>
      <c r="BD26" s="17" t="str">
        <f>IF(AW25="","",SUMPRODUCT(--(AW25:BC25&lt;AW26:BC26)))</f>
        <v/>
      </c>
    </row>
    <row r="27" spans="2:57" ht="15.6">
      <c r="B27" s="204" t="s">
        <v>39</v>
      </c>
      <c r="C27" s="204">
        <v>25</v>
      </c>
      <c r="D27" s="25" t="str">
        <f>IF(XIII!$X$2="","",XIII!$X$2)</f>
        <v/>
      </c>
      <c r="E27" s="2">
        <v>13</v>
      </c>
      <c r="F27" s="48"/>
      <c r="G27" s="70" t="str">
        <f>IF(F27="","",VLOOKUP(F27,$C$3:$E$26,2,FALSE))</f>
        <v/>
      </c>
      <c r="AS27" s="80"/>
      <c r="BE27" s="38"/>
    </row>
    <row r="28" spans="2:57" ht="16.2" thickBot="1">
      <c r="B28" s="49" t="s">
        <v>44</v>
      </c>
      <c r="C28" s="49">
        <v>26</v>
      </c>
      <c r="D28" s="205" t="str">
        <f>IF(XIII!$X$3="","",XIII!$X$3)</f>
        <v/>
      </c>
      <c r="F28" s="35"/>
      <c r="H28" s="63"/>
      <c r="I28" s="63"/>
      <c r="J28" s="63"/>
      <c r="K28" s="63"/>
      <c r="L28" s="63"/>
      <c r="M28" s="63"/>
      <c r="N28" s="63"/>
      <c r="O28" s="65"/>
      <c r="P28" s="62"/>
      <c r="Q28" s="74" t="str">
        <f>G27</f>
        <v/>
      </c>
      <c r="R28" s="75"/>
      <c r="S28" s="75"/>
      <c r="T28" s="75"/>
      <c r="U28" s="75"/>
      <c r="V28" s="75"/>
      <c r="W28" s="75"/>
      <c r="X28" s="75"/>
      <c r="Y28" s="17" t="str">
        <f>IF(R28="","",SUMPRODUCT(--(R28:X28&gt;R29:X29)))</f>
        <v/>
      </c>
      <c r="AS28" s="80"/>
      <c r="BE28" s="38"/>
    </row>
    <row r="29" spans="2:57" ht="15.6">
      <c r="B29" s="204" t="s">
        <v>40</v>
      </c>
      <c r="C29" s="204">
        <v>27</v>
      </c>
      <c r="D29" s="30" t="str">
        <f>IF(XIV!$X$2="","",XIV!$X$2)</f>
        <v/>
      </c>
      <c r="E29" s="2">
        <v>14</v>
      </c>
      <c r="F29" s="48"/>
      <c r="G29" s="18" t="str">
        <f t="shared" ref="G29:G30" si="3">IF(F29="","",VLOOKUP(F29,$C$3:$E$26,2,FALSE))</f>
        <v/>
      </c>
      <c r="H29" s="57"/>
      <c r="I29" s="57"/>
      <c r="J29" s="57"/>
      <c r="K29" s="57"/>
      <c r="L29" s="57"/>
      <c r="M29" s="57"/>
      <c r="N29" s="57"/>
      <c r="O29" s="17" t="str">
        <f>IF(H29="","",SUMPRODUCT(--(H29:N29&gt;H30:N30)))</f>
        <v/>
      </c>
      <c r="Q29" s="74" t="str">
        <f>IF(O29="","",IF(O29&gt;O30,G29,G30))</f>
        <v/>
      </c>
      <c r="R29" s="75"/>
      <c r="S29" s="75"/>
      <c r="T29" s="75"/>
      <c r="U29" s="75"/>
      <c r="V29" s="75"/>
      <c r="W29" s="75"/>
      <c r="X29" s="75"/>
      <c r="Y29" s="17" t="str">
        <f>IF(R28="","",SUMPRODUCT(--(R28:X28&lt;R29:X29)))</f>
        <v/>
      </c>
      <c r="AS29" s="80"/>
      <c r="BE29" s="38"/>
    </row>
    <row r="30" spans="2:57" ht="16.2" thickBot="1">
      <c r="B30" s="49" t="s">
        <v>43</v>
      </c>
      <c r="C30" s="49">
        <v>28</v>
      </c>
      <c r="D30" s="28" t="str">
        <f>IF(XIV!$X$3="","",XIV!$X$3)</f>
        <v/>
      </c>
      <c r="E30" s="2">
        <v>15</v>
      </c>
      <c r="F30" s="49"/>
      <c r="G30" s="18" t="str">
        <f t="shared" si="3"/>
        <v/>
      </c>
      <c r="H30" s="57"/>
      <c r="I30" s="57"/>
      <c r="J30" s="57"/>
      <c r="K30" s="57"/>
      <c r="L30" s="57"/>
      <c r="M30" s="57"/>
      <c r="N30" s="57"/>
      <c r="O30" s="17" t="str">
        <f>IF(H29="","",SUMPRODUCT(--(H29:N29&lt;H30:N30)))</f>
        <v/>
      </c>
      <c r="Y30" s="8"/>
      <c r="Z30" s="76"/>
      <c r="AS30" s="80"/>
      <c r="AV30" s="177"/>
      <c r="BE30" s="38"/>
    </row>
    <row r="31" spans="2:57" ht="15.6">
      <c r="B31" s="204" t="s">
        <v>41</v>
      </c>
      <c r="C31" s="204">
        <v>29</v>
      </c>
      <c r="D31" s="25" t="str">
        <f>IF(XV!$X$2="","",XV!$X$2)</f>
        <v/>
      </c>
      <c r="F31" s="153"/>
      <c r="Z31" s="76"/>
      <c r="AA31" s="96" t="str">
        <f>IF(Y28="","",IF(Y28&gt;Y29,Q28,Q29))</f>
        <v/>
      </c>
      <c r="AB31" s="75"/>
      <c r="AC31" s="75"/>
      <c r="AD31" s="75"/>
      <c r="AE31" s="75"/>
      <c r="AF31" s="75"/>
      <c r="AG31" s="75"/>
      <c r="AH31" s="75"/>
      <c r="AI31" s="17" t="str">
        <f>IF(AB31="","",SUMPRODUCT(--(AB31:AH31&gt;AB32:AH32)))</f>
        <v/>
      </c>
      <c r="AS31" s="80"/>
      <c r="BE31" s="38"/>
    </row>
    <row r="32" spans="2:57" ht="16.2" thickBot="1">
      <c r="B32" s="49" t="s">
        <v>28</v>
      </c>
      <c r="C32" s="49">
        <v>30</v>
      </c>
      <c r="D32" s="24" t="str">
        <f>IF(XV!$X$3="","",XV!$X$3)</f>
        <v/>
      </c>
      <c r="F32" s="153"/>
      <c r="Z32" s="82"/>
      <c r="AA32" s="96" t="str">
        <f>IF(Y34="","",IF(Y34&gt;Y35,Q34,Q35))</f>
        <v/>
      </c>
      <c r="AB32" s="75"/>
      <c r="AC32" s="75"/>
      <c r="AD32" s="75"/>
      <c r="AE32" s="75"/>
      <c r="AF32" s="75"/>
      <c r="AG32" s="75"/>
      <c r="AH32" s="75"/>
      <c r="AI32" s="17" t="str">
        <f>IF(AB31="","",SUMPRODUCT(--(AB31:AH31&lt;AB32:AH32)))</f>
        <v/>
      </c>
      <c r="AS32" s="80"/>
      <c r="BE32" s="38"/>
    </row>
    <row r="33" spans="2:57" ht="15.6">
      <c r="B33" s="204" t="s">
        <v>42</v>
      </c>
      <c r="C33" s="204">
        <v>31</v>
      </c>
      <c r="D33" s="30" t="str">
        <f>IF(XVI!$X$2="","",XVI!$X$2)</f>
        <v/>
      </c>
      <c r="E33" s="2">
        <v>16</v>
      </c>
      <c r="F33" s="48"/>
      <c r="G33" s="18" t="str">
        <f t="shared" ref="G33:G34" si="4">IF(F33="","",VLOOKUP(F33,$C$3:$E$26,2,FALSE))</f>
        <v/>
      </c>
      <c r="H33" s="57"/>
      <c r="I33" s="57"/>
      <c r="J33" s="57"/>
      <c r="K33" s="57"/>
      <c r="L33" s="57"/>
      <c r="M33" s="57"/>
      <c r="N33" s="57"/>
      <c r="O33" s="17" t="str">
        <f>IF(H33="","",SUMPRODUCT(--(H33:N33&gt;H34:N34)))</f>
        <v/>
      </c>
      <c r="Z33" s="76"/>
      <c r="AJ33" s="76"/>
      <c r="AS33" s="80"/>
      <c r="BE33" s="38"/>
    </row>
    <row r="34" spans="2:57" ht="16.2" thickBot="1">
      <c r="B34" s="49" t="s">
        <v>26</v>
      </c>
      <c r="C34" s="49">
        <v>32</v>
      </c>
      <c r="D34" s="28" t="str">
        <f>IF(XVI!$X$3="","",XVI!$X$3)</f>
        <v/>
      </c>
      <c r="E34" s="2">
        <v>17</v>
      </c>
      <c r="F34" s="48"/>
      <c r="G34" s="18" t="str">
        <f t="shared" si="4"/>
        <v/>
      </c>
      <c r="H34" s="57"/>
      <c r="I34" s="57"/>
      <c r="J34" s="57"/>
      <c r="K34" s="57"/>
      <c r="L34" s="57"/>
      <c r="M34" s="57"/>
      <c r="N34" s="57"/>
      <c r="O34" s="17" t="str">
        <f>IF(H33="","",SUMPRODUCT(--(H33:N33&lt;H34:N34)))</f>
        <v/>
      </c>
      <c r="Q34" s="74" t="str">
        <f>IF(O33="","",IF(O33&gt;O34,G33,G34))</f>
        <v/>
      </c>
      <c r="R34" s="75"/>
      <c r="S34" s="75"/>
      <c r="T34" s="75"/>
      <c r="U34" s="75"/>
      <c r="V34" s="75"/>
      <c r="W34" s="75"/>
      <c r="X34" s="75"/>
      <c r="Y34" s="17" t="str">
        <f>IF(R34="","",SUMPRODUCT(--(R34:X34&gt;R35:X35)))</f>
        <v/>
      </c>
      <c r="AJ34" s="76"/>
      <c r="AS34" s="80"/>
      <c r="BD34" s="11"/>
      <c r="BE34" s="38"/>
    </row>
    <row r="35" spans="2:57" ht="15.6">
      <c r="B35" s="48" t="s">
        <v>105</v>
      </c>
      <c r="C35" s="204">
        <v>33</v>
      </c>
      <c r="D35" s="25" t="e">
        <f>IF(#REF!="","",#REF!)</f>
        <v>#REF!</v>
      </c>
      <c r="F35" s="153"/>
      <c r="P35" s="31"/>
      <c r="Q35" s="74" t="str">
        <f>G36</f>
        <v/>
      </c>
      <c r="R35" s="75"/>
      <c r="S35" s="75"/>
      <c r="T35" s="75"/>
      <c r="U35" s="75"/>
      <c r="V35" s="75"/>
      <c r="W35" s="75"/>
      <c r="X35" s="75"/>
      <c r="Y35" s="17" t="str">
        <f>IF(R34="","",SUMPRODUCT(--(R34:X34&lt;R35:X35)))</f>
        <v/>
      </c>
      <c r="AJ35" s="76"/>
      <c r="AS35" s="80"/>
      <c r="BD35" s="11"/>
      <c r="BE35" s="38"/>
    </row>
    <row r="36" spans="2:57" ht="16.2" thickBot="1">
      <c r="B36" s="49" t="s">
        <v>106</v>
      </c>
      <c r="C36" s="49">
        <v>34</v>
      </c>
      <c r="D36" s="24" t="e">
        <f>IF(#REF!="","",#REF!)</f>
        <v>#REF!</v>
      </c>
      <c r="E36" s="2">
        <v>18</v>
      </c>
      <c r="F36" s="48"/>
      <c r="G36" s="70" t="str">
        <f>IF(F36="","",VLOOKUP(F36,$C$3:$E$26,2,FALSE))</f>
        <v/>
      </c>
      <c r="H36" s="66"/>
      <c r="I36" s="67"/>
      <c r="J36" s="67"/>
      <c r="K36" s="67"/>
      <c r="L36" s="67"/>
      <c r="M36" s="67"/>
      <c r="N36" s="67"/>
      <c r="O36" s="68"/>
      <c r="AJ36" s="76"/>
      <c r="AS36" s="81"/>
      <c r="BE36" s="38"/>
    </row>
    <row r="37" spans="2:57" ht="15.6">
      <c r="B37" s="48" t="s">
        <v>107</v>
      </c>
      <c r="C37" s="204">
        <v>35</v>
      </c>
      <c r="D37" s="175" t="e">
        <f>IF(#REF!="","",#REF!)</f>
        <v>#REF!</v>
      </c>
      <c r="F37" s="153"/>
      <c r="Y37" s="8"/>
      <c r="AJ37" s="76"/>
      <c r="AK37" s="95" t="str">
        <f>IF(AI31="","",IF(AI31&gt;AI32,AA31,AA32))</f>
        <v/>
      </c>
      <c r="AL37" s="75"/>
      <c r="AM37" s="75"/>
      <c r="AN37" s="75"/>
      <c r="AO37" s="75"/>
      <c r="AP37" s="75"/>
      <c r="AQ37" s="75"/>
      <c r="AR37" s="75"/>
      <c r="AS37" s="17" t="str">
        <f>IF(AL37="","",SUMPRODUCT(--(AL37:AR37&gt;AL38:AR38)))</f>
        <v/>
      </c>
      <c r="AT37" s="11"/>
      <c r="BE37" s="38"/>
    </row>
    <row r="38" spans="2:57" ht="16.2" thickBot="1">
      <c r="B38" s="49" t="s">
        <v>108</v>
      </c>
      <c r="C38" s="49">
        <v>36</v>
      </c>
      <c r="D38" s="176" t="e">
        <f>IF(#REF!="","",#REF!)</f>
        <v>#REF!</v>
      </c>
      <c r="F38" s="153"/>
      <c r="Y38" s="8"/>
      <c r="AJ38" s="82"/>
      <c r="AK38" s="95" t="str">
        <f>IF(AI43="","",IF(AI43&gt;AI44,AA43,AA44))</f>
        <v/>
      </c>
      <c r="AL38" s="75"/>
      <c r="AM38" s="75"/>
      <c r="AN38" s="75"/>
      <c r="AO38" s="75"/>
      <c r="AP38" s="75"/>
      <c r="AQ38" s="75"/>
      <c r="AR38" s="75"/>
      <c r="AS38" s="17" t="str">
        <f>IF(AL37="","",SUMPRODUCT(--(AL37:AR37&lt;AL38:AR38)))</f>
        <v/>
      </c>
      <c r="AT38" s="11"/>
      <c r="BE38" s="38"/>
    </row>
    <row r="39" spans="2:57" ht="15.6">
      <c r="B39" s="48" t="s">
        <v>109</v>
      </c>
      <c r="C39" s="204">
        <v>37</v>
      </c>
      <c r="D39" s="25" t="e">
        <f>IF(#REF!="","",#REF!)</f>
        <v>#REF!</v>
      </c>
      <c r="E39" s="2">
        <v>19</v>
      </c>
      <c r="F39" s="48"/>
      <c r="G39" s="70" t="str">
        <f>IF(F39="","",VLOOKUP(F39,$C$3:$E$26,2,FALSE))</f>
        <v/>
      </c>
      <c r="AJ39" s="76"/>
      <c r="BE39" s="38"/>
    </row>
    <row r="40" spans="2:57" ht="16.2" thickBot="1">
      <c r="B40" s="49" t="s">
        <v>110</v>
      </c>
      <c r="C40" s="49">
        <v>38</v>
      </c>
      <c r="D40" s="24" t="e">
        <f>IF(#REF!="","",#REF!)</f>
        <v>#REF!</v>
      </c>
      <c r="F40" s="153"/>
      <c r="H40" s="63"/>
      <c r="I40" s="63"/>
      <c r="J40" s="63"/>
      <c r="K40" s="63"/>
      <c r="L40" s="63"/>
      <c r="M40" s="63"/>
      <c r="N40" s="63"/>
      <c r="O40" s="65"/>
      <c r="P40" s="62"/>
      <c r="Q40" s="74" t="str">
        <f>G39</f>
        <v/>
      </c>
      <c r="R40" s="75"/>
      <c r="S40" s="75"/>
      <c r="T40" s="75"/>
      <c r="U40" s="75"/>
      <c r="V40" s="75"/>
      <c r="W40" s="75"/>
      <c r="X40" s="75"/>
      <c r="Y40" s="17" t="str">
        <f>IF(R40="","",SUMPRODUCT(--(R40:X40&gt;R41:X41)))</f>
        <v/>
      </c>
      <c r="AJ40" s="76"/>
      <c r="BE40" s="38"/>
    </row>
    <row r="41" spans="2:57" ht="15.6">
      <c r="B41" s="47" t="s">
        <v>111</v>
      </c>
      <c r="C41" s="204">
        <v>39</v>
      </c>
      <c r="D41" s="27" t="e">
        <f>IF(#REF!="","",#REF!)</f>
        <v>#REF!</v>
      </c>
      <c r="E41" s="2">
        <v>20</v>
      </c>
      <c r="F41" s="48"/>
      <c r="G41" s="18" t="str">
        <f t="shared" ref="G41:G42" si="5">IF(F41="","",VLOOKUP(F41,$C$3:$E$26,2,FALSE))</f>
        <v/>
      </c>
      <c r="H41" s="57"/>
      <c r="I41" s="57"/>
      <c r="J41" s="57"/>
      <c r="K41" s="57"/>
      <c r="L41" s="57"/>
      <c r="M41" s="57"/>
      <c r="N41" s="57"/>
      <c r="O41" s="17" t="str">
        <f>IF(H41="","",SUMPRODUCT(--(H41:N41&gt;H42:N42)))</f>
        <v/>
      </c>
      <c r="Q41" s="74" t="str">
        <f>IF(O41="","",IF(O41&gt;O42,G41,G42))</f>
        <v/>
      </c>
      <c r="R41" s="75"/>
      <c r="S41" s="75"/>
      <c r="T41" s="75"/>
      <c r="U41" s="75"/>
      <c r="V41" s="75"/>
      <c r="W41" s="75"/>
      <c r="X41" s="75"/>
      <c r="Y41" s="17" t="str">
        <f>IF(R40="","",SUMPRODUCT(--(R40:X40&lt;R41:X41)))</f>
        <v/>
      </c>
      <c r="AI41" s="8"/>
      <c r="AJ41" s="76"/>
      <c r="BE41" s="38"/>
    </row>
    <row r="42" spans="2:57" ht="16.2" thickBot="1">
      <c r="B42" s="49" t="s">
        <v>112</v>
      </c>
      <c r="C42" s="49">
        <v>40</v>
      </c>
      <c r="D42" s="28" t="e">
        <f>IF(#REF!="","",#REF!)</f>
        <v>#REF!</v>
      </c>
      <c r="E42" s="2">
        <v>21</v>
      </c>
      <c r="F42" s="48"/>
      <c r="G42" s="18" t="str">
        <f t="shared" si="5"/>
        <v/>
      </c>
      <c r="H42" s="57"/>
      <c r="I42" s="57"/>
      <c r="J42" s="57"/>
      <c r="K42" s="57"/>
      <c r="L42" s="57"/>
      <c r="M42" s="57"/>
      <c r="N42" s="57"/>
      <c r="O42" s="17" t="str">
        <f>IF(H41="","",SUMPRODUCT(--(H41:N41&lt;H42:N42)))</f>
        <v/>
      </c>
      <c r="Z42" s="76"/>
      <c r="AI42" s="8"/>
      <c r="AJ42" s="76"/>
      <c r="BE42" s="38"/>
    </row>
    <row r="43" spans="2:57" ht="15.6">
      <c r="B43" s="47" t="s">
        <v>113</v>
      </c>
      <c r="C43" s="204">
        <v>41</v>
      </c>
      <c r="D43" s="23" t="e">
        <f>IF(#REF!="","",#REF!)</f>
        <v>#REF!</v>
      </c>
      <c r="F43" s="153"/>
      <c r="Z43" s="76"/>
      <c r="AA43" s="96" t="str">
        <f>IF(Y40="","",IF(Y40&gt;Y41,Q40,Q41))</f>
        <v/>
      </c>
      <c r="AB43" s="75"/>
      <c r="AC43" s="75"/>
      <c r="AD43" s="75"/>
      <c r="AE43" s="75"/>
      <c r="AF43" s="75"/>
      <c r="AG43" s="75"/>
      <c r="AH43" s="75"/>
      <c r="AI43" s="17" t="str">
        <f>IF(AB43="","",SUMPRODUCT(--(AB43:AH43&gt;AB44:AH44)))</f>
        <v/>
      </c>
      <c r="BE43" s="38"/>
    </row>
    <row r="44" spans="2:57" ht="16.2" thickBot="1">
      <c r="B44" s="49" t="s">
        <v>114</v>
      </c>
      <c r="C44" s="49">
        <v>42</v>
      </c>
      <c r="D44" s="24" t="e">
        <f>IF(#REF!="","",#REF!)</f>
        <v>#REF!</v>
      </c>
      <c r="F44" s="153"/>
      <c r="Z44" s="82"/>
      <c r="AA44" s="96" t="str">
        <f>IF(Y46="","",IF(Y46&gt;Y47,Q46,Q47))</f>
        <v/>
      </c>
      <c r="AB44" s="75"/>
      <c r="AC44" s="75"/>
      <c r="AD44" s="75"/>
      <c r="AE44" s="75"/>
      <c r="AF44" s="75"/>
      <c r="AG44" s="75"/>
      <c r="AH44" s="75"/>
      <c r="AI44" s="17" t="str">
        <f>IF(AB43="","",SUMPRODUCT(--(AB43:AH43&lt;AB44:AH44)))</f>
        <v/>
      </c>
      <c r="BE44" s="38"/>
    </row>
    <row r="45" spans="2:57" ht="15.6">
      <c r="B45" s="47" t="s">
        <v>115</v>
      </c>
      <c r="C45" s="204">
        <v>43</v>
      </c>
      <c r="D45" s="27" t="e">
        <f>IF(#REF!="","",#REF!)</f>
        <v>#REF!</v>
      </c>
      <c r="E45" s="2">
        <v>22</v>
      </c>
      <c r="F45" s="48"/>
      <c r="G45" s="18" t="str">
        <f>IF(F45="","",VLOOKUP(F45,$C$3:$E$26,2,FALSE))</f>
        <v/>
      </c>
      <c r="H45" s="57"/>
      <c r="I45" s="57"/>
      <c r="J45" s="57"/>
      <c r="K45" s="57"/>
      <c r="L45" s="57"/>
      <c r="M45" s="57"/>
      <c r="N45" s="57"/>
      <c r="O45" s="17" t="str">
        <f>IF(H45="","",SUMPRODUCT(--(H45:N45&gt;H46:N46)))</f>
        <v/>
      </c>
      <c r="Y45" s="8"/>
      <c r="Z45" s="76"/>
      <c r="BE45" s="38"/>
    </row>
    <row r="46" spans="2:57" ht="16.2" thickBot="1">
      <c r="B46" s="49" t="s">
        <v>116</v>
      </c>
      <c r="C46" s="49">
        <v>44</v>
      </c>
      <c r="D46" s="28" t="e">
        <f>IF(#REF!="","",#REF!)</f>
        <v>#REF!</v>
      </c>
      <c r="E46" s="2">
        <v>23</v>
      </c>
      <c r="F46" s="48"/>
      <c r="G46" s="18" t="str">
        <f t="shared" ref="G46" si="6">IF(F46="","",VLOOKUP(F46,$C$3:$E$26,2,FALSE))</f>
        <v/>
      </c>
      <c r="H46" s="57"/>
      <c r="I46" s="57"/>
      <c r="J46" s="57"/>
      <c r="K46" s="57"/>
      <c r="L46" s="57"/>
      <c r="M46" s="57"/>
      <c r="N46" s="57"/>
      <c r="O46" s="17" t="str">
        <f>IF(H45="","",SUMPRODUCT(--(H45:N45&lt;H46:N46)))</f>
        <v/>
      </c>
      <c r="Q46" s="74" t="str">
        <f>IF(O45="","",IF(O45&gt;O46,G45,G46))</f>
        <v/>
      </c>
      <c r="R46" s="75"/>
      <c r="S46" s="75"/>
      <c r="T46" s="75"/>
      <c r="U46" s="75"/>
      <c r="V46" s="75"/>
      <c r="W46" s="75"/>
      <c r="X46" s="75"/>
      <c r="Y46" s="17" t="str">
        <f>IF(R46="","",SUMPRODUCT(--(R46:X46&gt;R47:X47)))</f>
        <v/>
      </c>
      <c r="BE46" s="38"/>
    </row>
    <row r="47" spans="2:57" ht="15.6">
      <c r="B47" s="47" t="s">
        <v>117</v>
      </c>
      <c r="C47" s="204">
        <v>45</v>
      </c>
      <c r="D47" s="23" t="e">
        <f>IF(#REF!="","",#REF!)</f>
        <v>#REF!</v>
      </c>
      <c r="F47" s="153"/>
      <c r="H47" s="63"/>
      <c r="I47" s="63"/>
      <c r="J47" s="63"/>
      <c r="K47" s="63"/>
      <c r="L47" s="63"/>
      <c r="M47" s="63"/>
      <c r="N47" s="63"/>
      <c r="O47" s="65"/>
      <c r="P47" s="31"/>
      <c r="Q47" s="74" t="str">
        <f>G48</f>
        <v/>
      </c>
      <c r="R47" s="75"/>
      <c r="S47" s="75"/>
      <c r="T47" s="75"/>
      <c r="U47" s="75"/>
      <c r="V47" s="75"/>
      <c r="W47" s="75"/>
      <c r="X47" s="75"/>
      <c r="Y47" s="17" t="str">
        <f>IF(R46="","",SUMPRODUCT(--(R46:X46&lt;R47:X47)))</f>
        <v/>
      </c>
      <c r="BE47" s="38"/>
    </row>
    <row r="48" spans="2:57" ht="16.2" thickBot="1">
      <c r="B48" s="49" t="s">
        <v>118</v>
      </c>
      <c r="C48" s="49">
        <v>46</v>
      </c>
      <c r="D48" s="24" t="e">
        <f>IF(#REF!="","",#REF!)</f>
        <v>#REF!</v>
      </c>
      <c r="E48" s="2">
        <v>24</v>
      </c>
      <c r="F48" s="48"/>
      <c r="G48" s="70" t="str">
        <f>IF(F48="","",VLOOKUP(F48,$C$3:$E$26,2,FALSE))</f>
        <v/>
      </c>
      <c r="BE48" s="38"/>
    </row>
    <row r="49" spans="2:67" ht="15.6">
      <c r="B49" s="47" t="s">
        <v>119</v>
      </c>
      <c r="C49" s="204">
        <v>47</v>
      </c>
      <c r="D49" s="27" t="e">
        <f>IF(#REF!="","",#REF!)</f>
        <v>#REF!</v>
      </c>
      <c r="BD49" s="8"/>
      <c r="BE49" s="180"/>
      <c r="BG49" s="97" t="str">
        <f>IF(BD25="","",IF(BD25&gt;BD26,AV25,AV26))</f>
        <v/>
      </c>
      <c r="BH49" s="75"/>
      <c r="BI49" s="75"/>
      <c r="BJ49" s="75"/>
      <c r="BK49" s="75"/>
      <c r="BL49" s="75"/>
      <c r="BM49" s="75"/>
      <c r="BN49" s="75"/>
      <c r="BO49" s="17" t="str">
        <f>IF(BH49="","",SUMPRODUCT(--(BH49:BN49&gt;BH50:BN50)))</f>
        <v/>
      </c>
    </row>
    <row r="50" spans="2:67" ht="16.2" thickBot="1">
      <c r="B50" s="49" t="s">
        <v>120</v>
      </c>
      <c r="C50" s="49">
        <v>48</v>
      </c>
      <c r="D50" s="28" t="e">
        <f>IF(#REF!="","",#REF!)</f>
        <v>#REF!</v>
      </c>
      <c r="G50"/>
      <c r="H50"/>
      <c r="I50"/>
      <c r="J50"/>
      <c r="K50"/>
      <c r="L50"/>
      <c r="M50"/>
      <c r="N50"/>
      <c r="O50"/>
      <c r="BE50" s="38"/>
      <c r="BF50" s="39"/>
      <c r="BG50" s="178" t="str">
        <f>IF(BD73="","",IF(BD73&gt;BD74,AV73,AV74))</f>
        <v/>
      </c>
      <c r="BH50" s="75"/>
      <c r="BI50" s="75"/>
      <c r="BJ50" s="75"/>
      <c r="BK50" s="75"/>
      <c r="BL50" s="75"/>
      <c r="BM50" s="75"/>
      <c r="BN50" s="75"/>
      <c r="BO50" s="17" t="str">
        <f>IF(BH49="","",SUMPRODUCT(--(BH49:BN49&lt;BH50:BN50)))</f>
        <v/>
      </c>
    </row>
    <row r="51" spans="2:67" ht="15.6">
      <c r="E51" s="2">
        <f>IF(E3="","",E3+24)</f>
        <v>25</v>
      </c>
      <c r="F51" s="47"/>
      <c r="G51" s="70" t="str">
        <f>IF(F51="","",VLOOKUP(F51,$C$3:$E$26,2,FALSE))</f>
        <v/>
      </c>
      <c r="H51" s="59"/>
      <c r="I51" s="60"/>
      <c r="J51" s="60"/>
      <c r="K51" s="60"/>
      <c r="L51" s="60"/>
      <c r="M51" s="60"/>
      <c r="N51" s="60"/>
      <c r="O51" s="61"/>
      <c r="BE51" s="38"/>
      <c r="BF51" s="38"/>
      <c r="BG51" s="2"/>
      <c r="BH51" s="2"/>
      <c r="BI51" s="2"/>
      <c r="BJ51" s="2"/>
      <c r="BK51" s="2"/>
      <c r="BL51" s="2"/>
      <c r="BM51" s="2"/>
      <c r="BN51" s="2"/>
      <c r="BO51" s="2"/>
    </row>
    <row r="52" spans="2:67" ht="15.6">
      <c r="E52" s="2" t="str">
        <f t="shared" ref="E52:E96" si="7">IF(E4="","",E4+24)</f>
        <v/>
      </c>
      <c r="F52" s="35"/>
      <c r="P52" s="62"/>
      <c r="Q52" s="74" t="str">
        <f>G51</f>
        <v/>
      </c>
      <c r="R52" s="75"/>
      <c r="S52" s="75"/>
      <c r="T52" s="75"/>
      <c r="U52" s="75"/>
      <c r="V52" s="75"/>
      <c r="W52" s="75"/>
      <c r="X52" s="75"/>
      <c r="Y52" s="17" t="str">
        <f>IF(R52="","",SUMPRODUCT(--(R52:X52&gt;R53:X53)))</f>
        <v/>
      </c>
      <c r="BE52" s="38"/>
      <c r="BF52" s="38"/>
      <c r="BG52" s="2"/>
      <c r="BH52" s="2"/>
      <c r="BI52" s="2"/>
      <c r="BJ52" s="2"/>
      <c r="BK52" s="2"/>
      <c r="BL52" s="2"/>
      <c r="BM52" s="2"/>
      <c r="BN52" s="2"/>
      <c r="BO52" s="2"/>
    </row>
    <row r="53" spans="2:67" ht="15.6">
      <c r="E53" s="2">
        <f t="shared" si="7"/>
        <v>26</v>
      </c>
      <c r="F53" s="48"/>
      <c r="G53" s="18" t="str">
        <f>IF(F53="","",VLOOKUP(F53,$C$3:$E$26,2,FALSE))</f>
        <v/>
      </c>
      <c r="H53" s="57"/>
      <c r="I53" s="57"/>
      <c r="J53" s="57"/>
      <c r="K53" s="57"/>
      <c r="L53" s="57"/>
      <c r="M53" s="57"/>
      <c r="N53" s="57"/>
      <c r="O53" s="17" t="str">
        <f>IF(H53="","",SUMPRODUCT(--(H53:N53&gt;H54:N54)))</f>
        <v/>
      </c>
      <c r="Q53" s="74" t="str">
        <f>IF(O53="","",IF(O53&gt;O54,G53,G54))</f>
        <v/>
      </c>
      <c r="R53" s="75"/>
      <c r="S53" s="75"/>
      <c r="T53" s="75"/>
      <c r="U53" s="75"/>
      <c r="V53" s="75"/>
      <c r="W53" s="75"/>
      <c r="X53" s="75"/>
      <c r="Y53" s="17" t="str">
        <f>IF(R52="","",SUMPRODUCT(--(R52:X52&lt;R53:X53)))</f>
        <v/>
      </c>
      <c r="BE53" s="38"/>
      <c r="BF53" s="38"/>
      <c r="BG53" s="2"/>
      <c r="BH53" s="2"/>
      <c r="BI53" s="2"/>
      <c r="BJ53" s="2"/>
      <c r="BK53" s="2"/>
      <c r="BL53" s="2"/>
      <c r="BM53" s="2"/>
      <c r="BN53" s="2"/>
      <c r="BO53" s="2"/>
    </row>
    <row r="54" spans="2:67" ht="15.6">
      <c r="E54" s="2">
        <f t="shared" si="7"/>
        <v>27</v>
      </c>
      <c r="F54" s="48"/>
      <c r="G54" s="18" t="str">
        <f>IF(F54="","",VLOOKUP(F54,$C$3:$E$26,2,FALSE))</f>
        <v/>
      </c>
      <c r="H54" s="57"/>
      <c r="I54" s="57"/>
      <c r="J54" s="57"/>
      <c r="K54" s="57"/>
      <c r="L54" s="57"/>
      <c r="M54" s="57"/>
      <c r="N54" s="57"/>
      <c r="O54" s="17" t="str">
        <f>IF(H53="","",SUMPRODUCT(--(H53:N53&lt;H54:N54)))</f>
        <v/>
      </c>
      <c r="Y54" s="8"/>
      <c r="Z54" s="76"/>
      <c r="BE54" s="38"/>
      <c r="BF54" s="38"/>
      <c r="BG54" s="42" t="s">
        <v>56</v>
      </c>
      <c r="BH54" s="2"/>
      <c r="BI54" s="2"/>
      <c r="BJ54" s="2"/>
      <c r="BK54" s="2"/>
      <c r="BL54" s="2"/>
      <c r="BM54" s="2"/>
      <c r="BN54" s="2"/>
      <c r="BO54" s="2"/>
    </row>
    <row r="55" spans="2:67">
      <c r="E55" s="2" t="str">
        <f t="shared" si="7"/>
        <v/>
      </c>
      <c r="F55" s="153"/>
      <c r="Z55" s="76"/>
      <c r="AA55" s="96" t="str">
        <f>IF(Y52="","",IF(Y52&gt;Y53,Q52,Q53))</f>
        <v/>
      </c>
      <c r="AB55" s="75"/>
      <c r="AC55" s="75"/>
      <c r="AD55" s="75"/>
      <c r="AE55" s="75"/>
      <c r="AF55" s="75"/>
      <c r="AG55" s="75"/>
      <c r="AH55" s="75"/>
      <c r="AI55" s="17" t="str">
        <f>IF(AB55="","",SUMPRODUCT(--(AB55:AH55&gt;AB56:AH56)))</f>
        <v/>
      </c>
      <c r="BE55" s="38"/>
      <c r="BF55" s="38"/>
      <c r="BG55" s="2"/>
      <c r="BH55" s="2"/>
      <c r="BI55" s="2"/>
      <c r="BJ55" s="2"/>
      <c r="BK55" s="2"/>
      <c r="BL55" s="2"/>
      <c r="BM55" s="2"/>
      <c r="BN55" s="2"/>
      <c r="BO55" s="2"/>
    </row>
    <row r="56" spans="2:67">
      <c r="E56" s="2" t="str">
        <f t="shared" si="7"/>
        <v/>
      </c>
      <c r="F56" s="153"/>
      <c r="Z56" s="82"/>
      <c r="AA56" s="96" t="str">
        <f>IF(Y58="","",IF(Y58&gt;Y59,Q58,Q59))</f>
        <v/>
      </c>
      <c r="AB56" s="75"/>
      <c r="AC56" s="75"/>
      <c r="AD56" s="75"/>
      <c r="AE56" s="75"/>
      <c r="AF56" s="75"/>
      <c r="AG56" s="75"/>
      <c r="AH56" s="75"/>
      <c r="AI56" s="17" t="str">
        <f>IF(AB55="","",SUMPRODUCT(--(AB55:AH55&lt;AB56:AH56)))</f>
        <v/>
      </c>
      <c r="BE56" s="38"/>
      <c r="BF56" s="38"/>
      <c r="BG56" s="2"/>
      <c r="BH56" s="2"/>
      <c r="BI56" s="2"/>
      <c r="BJ56" s="2"/>
      <c r="BK56" s="2"/>
      <c r="BL56" s="2"/>
      <c r="BM56" s="2"/>
      <c r="BN56" s="2"/>
      <c r="BO56" s="2"/>
    </row>
    <row r="57" spans="2:67" ht="15.6">
      <c r="E57" s="2">
        <f t="shared" si="7"/>
        <v>28</v>
      </c>
      <c r="F57" s="48"/>
      <c r="G57" s="18" t="str">
        <f t="shared" ref="G57:G58" si="8">IF(F57="","",VLOOKUP(F57,$C$3:$E$26,2,FALSE))</f>
        <v/>
      </c>
      <c r="H57" s="57"/>
      <c r="I57" s="57"/>
      <c r="J57" s="57"/>
      <c r="K57" s="57"/>
      <c r="L57" s="57"/>
      <c r="M57" s="57"/>
      <c r="N57" s="57"/>
      <c r="O57" s="17" t="str">
        <f>IF(H57="","",SUMPRODUCT(--(H57:N57&gt;H58:N58)))</f>
        <v/>
      </c>
      <c r="Z57" s="76"/>
      <c r="AI57" s="8"/>
      <c r="AJ57" s="76"/>
      <c r="BE57" s="38"/>
      <c r="BF57" s="38"/>
      <c r="BG57" s="2"/>
      <c r="BH57" s="2"/>
      <c r="BI57" s="2"/>
      <c r="BJ57" s="2"/>
      <c r="BK57" s="2"/>
      <c r="BL57" s="2"/>
      <c r="BM57" s="2"/>
      <c r="BN57" s="2"/>
      <c r="BO57" s="2"/>
    </row>
    <row r="58" spans="2:67" ht="15.6">
      <c r="E58" s="2">
        <f t="shared" si="7"/>
        <v>29</v>
      </c>
      <c r="F58" s="48"/>
      <c r="G58" s="18" t="str">
        <f t="shared" si="8"/>
        <v/>
      </c>
      <c r="H58" s="57"/>
      <c r="I58" s="57"/>
      <c r="J58" s="57"/>
      <c r="K58" s="57"/>
      <c r="L58" s="57"/>
      <c r="M58" s="57"/>
      <c r="N58" s="57"/>
      <c r="O58" s="17" t="str">
        <f>IF(H57="","",SUMPRODUCT(--(H57:N57&lt;H58:N58)))</f>
        <v/>
      </c>
      <c r="Q58" s="74" t="str">
        <f>IF(O57="","",IF(O57&gt;O58,G57,G58))</f>
        <v/>
      </c>
      <c r="R58" s="75"/>
      <c r="S58" s="75"/>
      <c r="T58" s="75"/>
      <c r="U58" s="75"/>
      <c r="V58" s="75"/>
      <c r="W58" s="75"/>
      <c r="X58" s="75"/>
      <c r="Y58" s="17" t="str">
        <f>IF(R58="","",SUMPRODUCT(--(R58:X58&gt;R59:X59)))</f>
        <v/>
      </c>
      <c r="AI58" s="8"/>
      <c r="AJ58" s="76"/>
      <c r="BE58" s="38"/>
      <c r="BF58" s="62"/>
      <c r="BG58" s="98" t="str">
        <f>IF(BD25="","",IF(BD25&lt;BD26,AV25,AV26))</f>
        <v/>
      </c>
      <c r="BH58" s="75"/>
      <c r="BI58" s="75"/>
      <c r="BJ58" s="75"/>
      <c r="BK58" s="75"/>
      <c r="BL58" s="75"/>
      <c r="BM58" s="75"/>
      <c r="BN58" s="75"/>
      <c r="BO58" s="17" t="str">
        <f>IF(BH58="","",SUMPRODUCT(--(BH58:BN58&gt;BH59:BN59)))</f>
        <v/>
      </c>
    </row>
    <row r="59" spans="2:67">
      <c r="E59" s="2" t="str">
        <f t="shared" si="7"/>
        <v/>
      </c>
      <c r="F59" s="153"/>
      <c r="H59" s="63"/>
      <c r="I59" s="63"/>
      <c r="J59" s="63"/>
      <c r="K59" s="63"/>
      <c r="L59" s="63"/>
      <c r="M59" s="63"/>
      <c r="N59" s="63"/>
      <c r="O59" s="64"/>
      <c r="P59" s="31"/>
      <c r="Q59" s="74" t="str">
        <f>G60</f>
        <v/>
      </c>
      <c r="R59" s="75"/>
      <c r="S59" s="75"/>
      <c r="T59" s="75"/>
      <c r="U59" s="75"/>
      <c r="V59" s="75"/>
      <c r="W59" s="75"/>
      <c r="X59" s="75"/>
      <c r="Y59" s="17" t="str">
        <f>IF(R58="","",SUMPRODUCT(--(R58:X58&lt;R59:X59)))</f>
        <v/>
      </c>
      <c r="AJ59" s="76"/>
      <c r="BE59" s="38"/>
      <c r="BG59" s="98" t="str">
        <f>IF(BD73="","",IF(BD73&lt;BD74,AV73,AV74))</f>
        <v/>
      </c>
      <c r="BH59" s="75"/>
      <c r="BI59" s="75"/>
      <c r="BJ59" s="75"/>
      <c r="BK59" s="75"/>
      <c r="BL59" s="75"/>
      <c r="BM59" s="75"/>
      <c r="BN59" s="75"/>
      <c r="BO59" s="17" t="str">
        <f>IF(BH58="","",SUMPRODUCT(--(BH58:BN58&lt;BH59:BN59)))</f>
        <v/>
      </c>
    </row>
    <row r="60" spans="2:67" ht="15.6">
      <c r="E60" s="2">
        <f t="shared" si="7"/>
        <v>30</v>
      </c>
      <c r="F60" s="48"/>
      <c r="G60" s="70" t="str">
        <f>IF(F60="","",VLOOKUP(F60,$C$3:$E$26,2,FALSE))</f>
        <v/>
      </c>
      <c r="AJ60" s="76"/>
      <c r="BE60" s="38"/>
    </row>
    <row r="61" spans="2:67">
      <c r="E61" s="2" t="str">
        <f t="shared" si="7"/>
        <v/>
      </c>
      <c r="F61" s="153"/>
      <c r="Y61" s="8"/>
      <c r="AJ61" s="76"/>
      <c r="AK61" s="95" t="str">
        <f>IF(AI55="","",IF(AI55&gt;AI56,AA55,AA56))</f>
        <v/>
      </c>
      <c r="AL61" s="75"/>
      <c r="AM61" s="75"/>
      <c r="AN61" s="75"/>
      <c r="AO61" s="75"/>
      <c r="AP61" s="75"/>
      <c r="AQ61" s="75"/>
      <c r="AR61" s="75"/>
      <c r="AS61" s="17" t="str">
        <f>IF(AL61="","",SUMPRODUCT(--(AL61:AR61&gt;AL62:AR62)))</f>
        <v/>
      </c>
      <c r="AT61" s="11"/>
      <c r="BE61" s="38"/>
    </row>
    <row r="62" spans="2:67">
      <c r="E62" s="2" t="str">
        <f t="shared" si="7"/>
        <v/>
      </c>
      <c r="F62" s="153"/>
      <c r="Y62" s="8"/>
      <c r="AJ62" s="82"/>
      <c r="AK62" s="95" t="str">
        <f>IF(AI67="","",IF(AI67&gt;AI68,AA67,AA68))</f>
        <v/>
      </c>
      <c r="AL62" s="75"/>
      <c r="AM62" s="75"/>
      <c r="AN62" s="75"/>
      <c r="AO62" s="75"/>
      <c r="AP62" s="75"/>
      <c r="AQ62" s="75"/>
      <c r="AR62" s="75"/>
      <c r="AS62" s="17" t="str">
        <f>IF(AL61="","",SUMPRODUCT(--(AL61:AR61&lt;AL62:AR62)))</f>
        <v/>
      </c>
      <c r="AT62" s="11"/>
      <c r="BE62" s="38"/>
    </row>
    <row r="63" spans="2:67" ht="15.6">
      <c r="E63" s="2">
        <f t="shared" si="7"/>
        <v>31</v>
      </c>
      <c r="F63" s="48"/>
      <c r="G63" s="70" t="str">
        <f>IF(F63="","",VLOOKUP(F63,$C$3:$E$26,2,FALSE))</f>
        <v/>
      </c>
      <c r="AJ63" s="76"/>
      <c r="AS63" s="79"/>
      <c r="BE63" s="38"/>
    </row>
    <row r="64" spans="2:67">
      <c r="E64" s="2" t="str">
        <f t="shared" si="7"/>
        <v/>
      </c>
      <c r="F64" s="153"/>
      <c r="H64" s="63"/>
      <c r="I64" s="63"/>
      <c r="J64" s="63"/>
      <c r="K64" s="63"/>
      <c r="L64" s="63"/>
      <c r="M64" s="63"/>
      <c r="N64" s="63"/>
      <c r="O64" s="65"/>
      <c r="P64" s="62"/>
      <c r="Q64" s="74" t="str">
        <f>G63</f>
        <v/>
      </c>
      <c r="R64" s="75"/>
      <c r="S64" s="75"/>
      <c r="T64" s="75"/>
      <c r="U64" s="75"/>
      <c r="V64" s="75"/>
      <c r="W64" s="75"/>
      <c r="X64" s="75"/>
      <c r="Y64" s="17" t="str">
        <f>IF(R64="","",SUMPRODUCT(--(R64:X64&gt;R65:X65)))</f>
        <v/>
      </c>
      <c r="AJ64" s="76"/>
      <c r="AS64" s="80"/>
      <c r="BE64" s="38"/>
    </row>
    <row r="65" spans="5:57" ht="15.6">
      <c r="E65" s="2">
        <f t="shared" si="7"/>
        <v>32</v>
      </c>
      <c r="F65" s="48"/>
      <c r="G65" s="18" t="str">
        <f t="shared" ref="G65:G66" si="9">IF(F65="","",VLOOKUP(F65,$C$3:$E$26,2,FALSE))</f>
        <v/>
      </c>
      <c r="H65" s="57"/>
      <c r="I65" s="57"/>
      <c r="J65" s="57"/>
      <c r="K65" s="57"/>
      <c r="L65" s="57"/>
      <c r="M65" s="57"/>
      <c r="N65" s="57"/>
      <c r="O65" s="17" t="str">
        <f>IF(H65="","",SUMPRODUCT(--(H65:N65&gt;H66:N66)))</f>
        <v/>
      </c>
      <c r="Q65" s="74" t="str">
        <f>IF(O65="","",IF(O65&gt;O66,G65,G66))</f>
        <v/>
      </c>
      <c r="R65" s="75"/>
      <c r="S65" s="75"/>
      <c r="T65" s="75"/>
      <c r="U65" s="75"/>
      <c r="V65" s="75"/>
      <c r="W65" s="75"/>
      <c r="X65" s="75"/>
      <c r="Y65" s="17" t="str">
        <f>IF(R64="","",SUMPRODUCT(--(R64:X64&lt;R65:X65)))</f>
        <v/>
      </c>
      <c r="AJ65" s="76"/>
      <c r="AS65" s="80"/>
      <c r="BD65" s="8"/>
      <c r="BE65" s="38"/>
    </row>
    <row r="66" spans="5:57" ht="15.6">
      <c r="E66" s="2">
        <f t="shared" si="7"/>
        <v>33</v>
      </c>
      <c r="F66" s="48"/>
      <c r="G66" s="18" t="str">
        <f t="shared" si="9"/>
        <v/>
      </c>
      <c r="H66" s="57"/>
      <c r="I66" s="57"/>
      <c r="J66" s="57"/>
      <c r="K66" s="57"/>
      <c r="L66" s="57"/>
      <c r="M66" s="57"/>
      <c r="N66" s="57"/>
      <c r="O66" s="17" t="str">
        <f>IF(H65="","",SUMPRODUCT(--(H65:N65&lt;H66:N66)))</f>
        <v/>
      </c>
      <c r="Z66" s="76"/>
      <c r="AJ66" s="76"/>
      <c r="AS66" s="80"/>
      <c r="BD66" s="8"/>
      <c r="BE66" s="38"/>
    </row>
    <row r="67" spans="5:57">
      <c r="E67" s="2" t="str">
        <f t="shared" si="7"/>
        <v/>
      </c>
      <c r="F67" s="153"/>
      <c r="Z67" s="76"/>
      <c r="AA67" s="96" t="str">
        <f>IF(Y64="","",IF(Y64&gt;Y65,Q64,Q65))</f>
        <v/>
      </c>
      <c r="AB67" s="75"/>
      <c r="AC67" s="75"/>
      <c r="AD67" s="75"/>
      <c r="AE67" s="75"/>
      <c r="AF67" s="75"/>
      <c r="AG67" s="75"/>
      <c r="AH67" s="75"/>
      <c r="AI67" s="17" t="str">
        <f>IF(AB67="","",SUMPRODUCT(--(AB67:AH67&gt;AB68:AH68)))</f>
        <v/>
      </c>
      <c r="AS67" s="80"/>
      <c r="BE67" s="38"/>
    </row>
    <row r="68" spans="5:57">
      <c r="E68" s="2" t="str">
        <f t="shared" si="7"/>
        <v/>
      </c>
      <c r="F68" s="153"/>
      <c r="Z68" s="82"/>
      <c r="AA68" s="96" t="str">
        <f>IF(Y70="","",IF(Y70&gt;Y71,Q70,Q71))</f>
        <v/>
      </c>
      <c r="AB68" s="75"/>
      <c r="AC68" s="75"/>
      <c r="AD68" s="75"/>
      <c r="AE68" s="75"/>
      <c r="AF68" s="75"/>
      <c r="AG68" s="75"/>
      <c r="AH68" s="75"/>
      <c r="AI68" s="17" t="str">
        <f>IF(AB67="","",SUMPRODUCT(--(AB67:AH67&lt;AB68:AH68)))</f>
        <v/>
      </c>
      <c r="AS68" s="80"/>
      <c r="BE68" s="38"/>
    </row>
    <row r="69" spans="5:57" ht="15.6">
      <c r="E69" s="2">
        <f t="shared" si="7"/>
        <v>34</v>
      </c>
      <c r="F69" s="48"/>
      <c r="G69" s="18" t="str">
        <f t="shared" ref="G69:G70" si="10">IF(F69="","",VLOOKUP(F69,$C$3:$E$26,2,FALSE))</f>
        <v/>
      </c>
      <c r="H69" s="57"/>
      <c r="I69" s="57"/>
      <c r="J69" s="57"/>
      <c r="K69" s="57"/>
      <c r="L69" s="57"/>
      <c r="M69" s="57"/>
      <c r="N69" s="57"/>
      <c r="O69" s="17" t="str">
        <f>IF(H69="","",SUMPRODUCT(--(H69:N69&gt;H70:N70)))</f>
        <v/>
      </c>
      <c r="Y69" s="8"/>
      <c r="Z69" s="76"/>
      <c r="AS69" s="80"/>
      <c r="BE69" s="38"/>
    </row>
    <row r="70" spans="5:57" ht="15.6">
      <c r="E70" s="2">
        <f t="shared" si="7"/>
        <v>35</v>
      </c>
      <c r="F70" s="48"/>
      <c r="G70" s="18" t="str">
        <f t="shared" si="10"/>
        <v/>
      </c>
      <c r="H70" s="57"/>
      <c r="I70" s="57"/>
      <c r="J70" s="57"/>
      <c r="K70" s="57"/>
      <c r="L70" s="57"/>
      <c r="M70" s="57"/>
      <c r="N70" s="57"/>
      <c r="O70" s="17" t="str">
        <f>IF(H69="","",SUMPRODUCT(--(H69:N69&lt;H70:N70)))</f>
        <v/>
      </c>
      <c r="Q70" s="74" t="str">
        <f>IF(O69="","",IF(O69&gt;O70,G69,G70))</f>
        <v/>
      </c>
      <c r="R70" s="75"/>
      <c r="S70" s="75"/>
      <c r="T70" s="75"/>
      <c r="U70" s="75"/>
      <c r="V70" s="75"/>
      <c r="W70" s="75"/>
      <c r="X70" s="75"/>
      <c r="Y70" s="17" t="str">
        <f>IF(R70="","",SUMPRODUCT(--(R70:X70&gt;R71:X71)))</f>
        <v/>
      </c>
      <c r="AS70" s="80"/>
      <c r="BE70" s="38"/>
    </row>
    <row r="71" spans="5:57">
      <c r="E71" s="2" t="str">
        <f t="shared" si="7"/>
        <v/>
      </c>
      <c r="F71" s="153"/>
      <c r="H71" s="63"/>
      <c r="I71" s="63"/>
      <c r="J71" s="63"/>
      <c r="K71" s="63"/>
      <c r="L71" s="63"/>
      <c r="M71" s="63"/>
      <c r="N71" s="63"/>
      <c r="O71" s="65"/>
      <c r="P71" s="31"/>
      <c r="Q71" s="74" t="str">
        <f>G72</f>
        <v/>
      </c>
      <c r="R71" s="75"/>
      <c r="S71" s="75"/>
      <c r="T71" s="75"/>
      <c r="U71" s="75"/>
      <c r="V71" s="75"/>
      <c r="W71" s="75"/>
      <c r="X71" s="75"/>
      <c r="Y71" s="17" t="str">
        <f>IF(R70="","",SUMPRODUCT(--(R70:X70&lt;R71:X71)))</f>
        <v/>
      </c>
      <c r="AS71" s="80"/>
      <c r="BE71" s="38"/>
    </row>
    <row r="72" spans="5:57" ht="15.6">
      <c r="E72" s="2">
        <f t="shared" si="7"/>
        <v>36</v>
      </c>
      <c r="F72" s="48"/>
      <c r="G72" s="70" t="str">
        <f>IF(F72="","",VLOOKUP(F72,$C$3:$E$26,2,FALSE))</f>
        <v/>
      </c>
      <c r="AS72" s="80"/>
      <c r="BE72" s="38"/>
    </row>
    <row r="73" spans="5:57">
      <c r="E73" s="2" t="str">
        <f t="shared" si="7"/>
        <v/>
      </c>
      <c r="F73" s="153"/>
      <c r="AI73" s="8"/>
      <c r="AS73" s="80"/>
      <c r="AV73" s="97" t="str">
        <f>IF(AS61="","",IF(AS61&gt;AS62,AK61,AK62))</f>
        <v/>
      </c>
      <c r="AW73" s="75"/>
      <c r="AX73" s="75"/>
      <c r="AY73" s="75"/>
      <c r="AZ73" s="75"/>
      <c r="BA73" s="75"/>
      <c r="BB73" s="75"/>
      <c r="BC73" s="75"/>
      <c r="BD73" s="179" t="str">
        <f>IF(AW73="","",SUMPRODUCT(--(AW73:BC73&gt;AW74:BC74)))</f>
        <v/>
      </c>
      <c r="BE73" s="38"/>
    </row>
    <row r="74" spans="5:57">
      <c r="E74" s="2" t="str">
        <f t="shared" si="7"/>
        <v/>
      </c>
      <c r="F74" s="153"/>
      <c r="AI74" s="8"/>
      <c r="AS74" s="80"/>
      <c r="AT74" s="78"/>
      <c r="AU74" s="41"/>
      <c r="AV74" s="178" t="str">
        <f>IF(AS85="","",IF(AS85&gt;AS86,AK85,AK86))</f>
        <v/>
      </c>
      <c r="AW74" s="75"/>
      <c r="AX74" s="75"/>
      <c r="AY74" s="75"/>
      <c r="AZ74" s="75"/>
      <c r="BA74" s="75"/>
      <c r="BB74" s="75"/>
      <c r="BC74" s="75"/>
      <c r="BD74" s="179" t="str">
        <f>IF(AW73="","",SUMPRODUCT(--(AW73:BC73&lt;AW74:BC74)))</f>
        <v/>
      </c>
      <c r="BE74" s="38"/>
    </row>
    <row r="75" spans="5:57" ht="15.6">
      <c r="E75" s="2">
        <f t="shared" si="7"/>
        <v>37</v>
      </c>
      <c r="F75" s="48"/>
      <c r="G75" s="70" t="str">
        <f>IF(F75="","",VLOOKUP(F75,$C$3:$E$26,2,FALSE))</f>
        <v/>
      </c>
      <c r="AS75" s="80"/>
    </row>
    <row r="76" spans="5:57" ht="15.6">
      <c r="E76" s="2" t="str">
        <f t="shared" si="7"/>
        <v/>
      </c>
      <c r="F76" s="35"/>
      <c r="H76" s="63"/>
      <c r="I76" s="63"/>
      <c r="J76" s="63"/>
      <c r="K76" s="63"/>
      <c r="L76" s="63"/>
      <c r="M76" s="63"/>
      <c r="N76" s="63"/>
      <c r="O76" s="65"/>
      <c r="P76" s="62"/>
      <c r="Q76" s="74" t="str">
        <f>G75</f>
        <v/>
      </c>
      <c r="R76" s="75"/>
      <c r="S76" s="75"/>
      <c r="T76" s="75"/>
      <c r="U76" s="75"/>
      <c r="V76" s="75"/>
      <c r="W76" s="75"/>
      <c r="X76" s="75"/>
      <c r="Y76" s="17" t="str">
        <f>IF(R76="","",SUMPRODUCT(--(R76:X76&gt;R77:X77)))</f>
        <v/>
      </c>
      <c r="AS76" s="80"/>
    </row>
    <row r="77" spans="5:57" ht="15.6">
      <c r="E77" s="2">
        <f t="shared" si="7"/>
        <v>38</v>
      </c>
      <c r="F77" s="48"/>
      <c r="G77" s="18" t="str">
        <f t="shared" ref="G77:G78" si="11">IF(F77="","",VLOOKUP(F77,$C$3:$E$26,2,FALSE))</f>
        <v/>
      </c>
      <c r="H77" s="57"/>
      <c r="I77" s="57"/>
      <c r="J77" s="57"/>
      <c r="K77" s="57"/>
      <c r="L77" s="57"/>
      <c r="M77" s="57"/>
      <c r="N77" s="57"/>
      <c r="O77" s="17" t="str">
        <f>IF(H77="","",SUMPRODUCT(--(H77:N77&gt;H78:N78)))</f>
        <v/>
      </c>
      <c r="Q77" s="74" t="str">
        <f>IF(O77="","",IF(O77&gt;O78,G77,G78))</f>
        <v/>
      </c>
      <c r="R77" s="75"/>
      <c r="S77" s="75"/>
      <c r="T77" s="75"/>
      <c r="U77" s="75"/>
      <c r="V77" s="75"/>
      <c r="W77" s="75"/>
      <c r="X77" s="75"/>
      <c r="Y77" s="17" t="str">
        <f>IF(R76="","",SUMPRODUCT(--(R76:X76&lt;R77:X77)))</f>
        <v/>
      </c>
      <c r="AS77" s="80"/>
    </row>
    <row r="78" spans="5:57" ht="16.2" thickBot="1">
      <c r="E78" s="2">
        <f t="shared" si="7"/>
        <v>39</v>
      </c>
      <c r="F78" s="49"/>
      <c r="G78" s="18" t="str">
        <f t="shared" si="11"/>
        <v/>
      </c>
      <c r="H78" s="57"/>
      <c r="I78" s="57"/>
      <c r="J78" s="57"/>
      <c r="K78" s="57"/>
      <c r="L78" s="57"/>
      <c r="M78" s="57"/>
      <c r="N78" s="57"/>
      <c r="O78" s="17" t="str">
        <f>IF(H77="","",SUMPRODUCT(--(H77:N77&lt;H78:N78)))</f>
        <v/>
      </c>
      <c r="Y78" s="8"/>
      <c r="Z78" s="76"/>
      <c r="AS78" s="80"/>
      <c r="AV78" s="177"/>
    </row>
    <row r="79" spans="5:57">
      <c r="E79" s="2" t="str">
        <f t="shared" si="7"/>
        <v/>
      </c>
      <c r="F79" s="153"/>
      <c r="Z79" s="76"/>
      <c r="AA79" s="96" t="str">
        <f>IF(Y76="","",IF(Y76&gt;Y77,Q76,Q77))</f>
        <v/>
      </c>
      <c r="AB79" s="75"/>
      <c r="AC79" s="75"/>
      <c r="AD79" s="75"/>
      <c r="AE79" s="75"/>
      <c r="AF79" s="75"/>
      <c r="AG79" s="75"/>
      <c r="AH79" s="75"/>
      <c r="AI79" s="17" t="str">
        <f>IF(AB79="","",SUMPRODUCT(--(AB79:AH79&gt;AB80:AH80)))</f>
        <v/>
      </c>
      <c r="AS79" s="80"/>
    </row>
    <row r="80" spans="5:57">
      <c r="E80" s="2" t="str">
        <f t="shared" si="7"/>
        <v/>
      </c>
      <c r="F80" s="153"/>
      <c r="Z80" s="82"/>
      <c r="AA80" s="96" t="str">
        <f>IF(Y82="","",IF(Y82&gt;Y83,Q82,Q83))</f>
        <v/>
      </c>
      <c r="AB80" s="75"/>
      <c r="AC80" s="75"/>
      <c r="AD80" s="75"/>
      <c r="AE80" s="75"/>
      <c r="AF80" s="75"/>
      <c r="AG80" s="75"/>
      <c r="AH80" s="75"/>
      <c r="AI80" s="17" t="str">
        <f>IF(AB79="","",SUMPRODUCT(--(AB79:AH79&lt;AB80:AH80)))</f>
        <v/>
      </c>
      <c r="AS80" s="80"/>
    </row>
    <row r="81" spans="5:56" ht="15.6">
      <c r="E81" s="2">
        <f t="shared" si="7"/>
        <v>40</v>
      </c>
      <c r="F81" s="48"/>
      <c r="G81" s="18" t="str">
        <f t="shared" ref="G81:G82" si="12">IF(F81="","",VLOOKUP(F81,$C$3:$E$26,2,FALSE))</f>
        <v/>
      </c>
      <c r="H81" s="57"/>
      <c r="I81" s="57"/>
      <c r="J81" s="57"/>
      <c r="K81" s="57"/>
      <c r="L81" s="57"/>
      <c r="M81" s="57"/>
      <c r="N81" s="57"/>
      <c r="O81" s="17" t="str">
        <f>IF(H81="","",SUMPRODUCT(--(H81:N81&gt;H82:N82)))</f>
        <v/>
      </c>
      <c r="Z81" s="76"/>
      <c r="AJ81" s="76"/>
      <c r="AS81" s="80"/>
    </row>
    <row r="82" spans="5:56" ht="15.6">
      <c r="E82" s="2">
        <f t="shared" si="7"/>
        <v>41</v>
      </c>
      <c r="F82" s="48"/>
      <c r="G82" s="18" t="str">
        <f t="shared" si="12"/>
        <v/>
      </c>
      <c r="H82" s="57"/>
      <c r="I82" s="57"/>
      <c r="J82" s="57"/>
      <c r="K82" s="57"/>
      <c r="L82" s="57"/>
      <c r="M82" s="57"/>
      <c r="N82" s="57"/>
      <c r="O82" s="17" t="str">
        <f>IF(H81="","",SUMPRODUCT(--(H81:N81&lt;H82:N82)))</f>
        <v/>
      </c>
      <c r="Q82" s="74" t="str">
        <f>IF(O81="","",IF(O81&gt;O82,G81,G82))</f>
        <v/>
      </c>
      <c r="R82" s="75"/>
      <c r="S82" s="75"/>
      <c r="T82" s="75"/>
      <c r="U82" s="75"/>
      <c r="V82" s="75"/>
      <c r="W82" s="75"/>
      <c r="X82" s="75"/>
      <c r="Y82" s="17" t="str">
        <f>IF(R82="","",SUMPRODUCT(--(R82:X82&gt;R83:X83)))</f>
        <v/>
      </c>
      <c r="AJ82" s="76"/>
      <c r="AS82" s="80"/>
      <c r="BD82" s="11"/>
    </row>
    <row r="83" spans="5:56">
      <c r="E83" s="2" t="str">
        <f t="shared" si="7"/>
        <v/>
      </c>
      <c r="F83" s="153"/>
      <c r="P83" s="31"/>
      <c r="Q83" s="74" t="str">
        <f>G84</f>
        <v/>
      </c>
      <c r="R83" s="75"/>
      <c r="S83" s="75"/>
      <c r="T83" s="75"/>
      <c r="U83" s="75"/>
      <c r="V83" s="75"/>
      <c r="W83" s="75"/>
      <c r="X83" s="75"/>
      <c r="Y83" s="17" t="str">
        <f>IF(R82="","",SUMPRODUCT(--(R82:X82&lt;R83:X83)))</f>
        <v/>
      </c>
      <c r="AJ83" s="76"/>
      <c r="AS83" s="80"/>
      <c r="BD83" s="11"/>
    </row>
    <row r="84" spans="5:56" ht="15.6">
      <c r="E84" s="2">
        <f t="shared" si="7"/>
        <v>42</v>
      </c>
      <c r="F84" s="48"/>
      <c r="G84" s="70" t="str">
        <f>IF(F84="","",VLOOKUP(F84,$C$3:$E$26,2,FALSE))</f>
        <v/>
      </c>
      <c r="H84" s="66"/>
      <c r="I84" s="67"/>
      <c r="J84" s="67"/>
      <c r="K84" s="67"/>
      <c r="L84" s="67"/>
      <c r="M84" s="67"/>
      <c r="N84" s="67"/>
      <c r="O84" s="68"/>
      <c r="AJ84" s="76"/>
      <c r="AS84" s="81"/>
    </row>
    <row r="85" spans="5:56">
      <c r="E85" s="2" t="str">
        <f t="shared" si="7"/>
        <v/>
      </c>
      <c r="F85" s="153"/>
      <c r="Y85" s="8"/>
      <c r="AJ85" s="76"/>
      <c r="AK85" s="95" t="str">
        <f>IF(AI79="","",IF(AI79&gt;AI80,AA79,AA80))</f>
        <v/>
      </c>
      <c r="AL85" s="75"/>
      <c r="AM85" s="75"/>
      <c r="AN85" s="75"/>
      <c r="AO85" s="75"/>
      <c r="AP85" s="75"/>
      <c r="AQ85" s="75"/>
      <c r="AR85" s="75"/>
      <c r="AS85" s="17" t="str">
        <f>IF(AL85="","",SUMPRODUCT(--(AL85:AR85&gt;AL86:AR86)))</f>
        <v/>
      </c>
      <c r="AT85" s="11"/>
    </row>
    <row r="86" spans="5:56">
      <c r="E86" s="2" t="str">
        <f t="shared" si="7"/>
        <v/>
      </c>
      <c r="F86" s="153"/>
      <c r="Y86" s="8"/>
      <c r="AJ86" s="82"/>
      <c r="AK86" s="95" t="str">
        <f>IF(AI91="","",IF(AI91&gt;AI92,AA91,AA92))</f>
        <v/>
      </c>
      <c r="AL86" s="75"/>
      <c r="AM86" s="75"/>
      <c r="AN86" s="75"/>
      <c r="AO86" s="75"/>
      <c r="AP86" s="75"/>
      <c r="AQ86" s="75"/>
      <c r="AR86" s="75"/>
      <c r="AS86" s="17" t="str">
        <f>IF(AL85="","",SUMPRODUCT(--(AL85:AR85&lt;AL86:AR86)))</f>
        <v/>
      </c>
      <c r="AT86" s="11"/>
    </row>
    <row r="87" spans="5:56" ht="15.6">
      <c r="E87" s="2">
        <f t="shared" si="7"/>
        <v>43</v>
      </c>
      <c r="F87" s="48"/>
      <c r="G87" s="70" t="str">
        <f>IF(F87="","",VLOOKUP(F87,$C$3:$E$26,2,FALSE))</f>
        <v/>
      </c>
      <c r="AJ87" s="76"/>
    </row>
    <row r="88" spans="5:56">
      <c r="E88" s="2" t="str">
        <f t="shared" si="7"/>
        <v/>
      </c>
      <c r="F88" s="153"/>
      <c r="H88" s="63"/>
      <c r="I88" s="63"/>
      <c r="J88" s="63"/>
      <c r="K88" s="63"/>
      <c r="L88" s="63"/>
      <c r="M88" s="63"/>
      <c r="N88" s="63"/>
      <c r="O88" s="65"/>
      <c r="P88" s="62"/>
      <c r="Q88" s="74" t="str">
        <f>G87</f>
        <v/>
      </c>
      <c r="R88" s="75"/>
      <c r="S88" s="75"/>
      <c r="T88" s="75"/>
      <c r="U88" s="75"/>
      <c r="V88" s="75"/>
      <c r="W88" s="75"/>
      <c r="X88" s="75"/>
      <c r="Y88" s="17" t="str">
        <f>IF(R88="","",SUMPRODUCT(--(R88:X88&gt;R89:X89)))</f>
        <v/>
      </c>
      <c r="AJ88" s="76"/>
    </row>
    <row r="89" spans="5:56" ht="15.6">
      <c r="E89" s="2">
        <f t="shared" si="7"/>
        <v>44</v>
      </c>
      <c r="F89" s="48"/>
      <c r="G89" s="18" t="str">
        <f t="shared" ref="G89:G90" si="13">IF(F89="","",VLOOKUP(F89,$C$3:$E$26,2,FALSE))</f>
        <v/>
      </c>
      <c r="H89" s="57"/>
      <c r="I89" s="57"/>
      <c r="J89" s="57"/>
      <c r="K89" s="57"/>
      <c r="L89" s="57"/>
      <c r="M89" s="57"/>
      <c r="N89" s="57"/>
      <c r="O89" s="17" t="str">
        <f>IF(H89="","",SUMPRODUCT(--(H89:N89&gt;H90:N90)))</f>
        <v/>
      </c>
      <c r="Q89" s="74" t="str">
        <f>IF(O89="","",IF(O89&gt;O90,G89,G90))</f>
        <v/>
      </c>
      <c r="R89" s="75"/>
      <c r="S89" s="75"/>
      <c r="T89" s="75"/>
      <c r="U89" s="75"/>
      <c r="V89" s="75"/>
      <c r="W89" s="75"/>
      <c r="X89" s="75"/>
      <c r="Y89" s="17" t="str">
        <f>IF(R88="","",SUMPRODUCT(--(R88:X88&lt;R89:X89)))</f>
        <v/>
      </c>
      <c r="AI89" s="8"/>
      <c r="AJ89" s="76"/>
    </row>
    <row r="90" spans="5:56" ht="15.6">
      <c r="E90" s="2">
        <f t="shared" si="7"/>
        <v>45</v>
      </c>
      <c r="F90" s="48"/>
      <c r="G90" s="18" t="str">
        <f t="shared" si="13"/>
        <v/>
      </c>
      <c r="H90" s="57"/>
      <c r="I90" s="57"/>
      <c r="J90" s="57"/>
      <c r="K90" s="57"/>
      <c r="L90" s="57"/>
      <c r="M90" s="57"/>
      <c r="N90" s="57"/>
      <c r="O90" s="17" t="str">
        <f>IF(H89="","",SUMPRODUCT(--(H89:N89&lt;H90:N90)))</f>
        <v/>
      </c>
      <c r="Z90" s="76"/>
      <c r="AI90" s="8"/>
      <c r="AJ90" s="76"/>
    </row>
    <row r="91" spans="5:56">
      <c r="E91" s="2" t="str">
        <f t="shared" si="7"/>
        <v/>
      </c>
      <c r="F91" s="153"/>
      <c r="Z91" s="76"/>
      <c r="AA91" s="96" t="str">
        <f>IF(Y88="","",IF(Y88&gt;Y89,Q88,Q89))</f>
        <v/>
      </c>
      <c r="AB91" s="75"/>
      <c r="AC91" s="75"/>
      <c r="AD91" s="75"/>
      <c r="AE91" s="75"/>
      <c r="AF91" s="75"/>
      <c r="AG91" s="75"/>
      <c r="AH91" s="75"/>
      <c r="AI91" s="17" t="str">
        <f>IF(AB91="","",SUMPRODUCT(--(AB91:AH91&gt;AB92:AH92)))</f>
        <v/>
      </c>
    </row>
    <row r="92" spans="5:56">
      <c r="E92" s="2" t="str">
        <f t="shared" si="7"/>
        <v/>
      </c>
      <c r="F92" s="153"/>
      <c r="Z92" s="82"/>
      <c r="AA92" s="96" t="str">
        <f>IF(Y94="","",IF(Y94&gt;Y95,Q94,Q95))</f>
        <v/>
      </c>
      <c r="AB92" s="75"/>
      <c r="AC92" s="75"/>
      <c r="AD92" s="75"/>
      <c r="AE92" s="75"/>
      <c r="AF92" s="75"/>
      <c r="AG92" s="75"/>
      <c r="AH92" s="75"/>
      <c r="AI92" s="17" t="str">
        <f>IF(AB91="","",SUMPRODUCT(--(AB91:AH91&lt;AB92:AH92)))</f>
        <v/>
      </c>
    </row>
    <row r="93" spans="5:56" ht="15.6">
      <c r="E93" s="2">
        <f t="shared" si="7"/>
        <v>46</v>
      </c>
      <c r="F93" s="48"/>
      <c r="G93" s="18" t="str">
        <f>IF(F93="","",VLOOKUP(F93,$C$3:$E$26,2,FALSE))</f>
        <v/>
      </c>
      <c r="H93" s="57"/>
      <c r="I93" s="57"/>
      <c r="J93" s="57"/>
      <c r="K93" s="57"/>
      <c r="L93" s="57"/>
      <c r="M93" s="57"/>
      <c r="N93" s="57"/>
      <c r="O93" s="17" t="str">
        <f>IF(H93="","",SUMPRODUCT(--(H93:N93&gt;H94:N94)))</f>
        <v/>
      </c>
      <c r="Y93" s="8"/>
      <c r="Z93" s="76"/>
    </row>
    <row r="94" spans="5:56" ht="15.6">
      <c r="E94" s="2">
        <f t="shared" si="7"/>
        <v>47</v>
      </c>
      <c r="F94" s="48"/>
      <c r="G94" s="18" t="str">
        <f t="shared" ref="G94" si="14">IF(F94="","",VLOOKUP(F94,$C$3:$E$26,2,FALSE))</f>
        <v/>
      </c>
      <c r="H94" s="57"/>
      <c r="I94" s="57"/>
      <c r="J94" s="57"/>
      <c r="K94" s="57"/>
      <c r="L94" s="57"/>
      <c r="M94" s="57"/>
      <c r="N94" s="57"/>
      <c r="O94" s="17" t="str">
        <f>IF(H93="","",SUMPRODUCT(--(H93:N93&lt;H94:N94)))</f>
        <v/>
      </c>
      <c r="Q94" s="74" t="str">
        <f>IF(O93="","",IF(O93&gt;O94,G93,G94))</f>
        <v/>
      </c>
      <c r="R94" s="75"/>
      <c r="S94" s="75"/>
      <c r="T94" s="75"/>
      <c r="U94" s="75"/>
      <c r="V94" s="75"/>
      <c r="W94" s="75"/>
      <c r="X94" s="75"/>
      <c r="Y94" s="17" t="str">
        <f>IF(R94="","",SUMPRODUCT(--(R94:X94&gt;R95:X95)))</f>
        <v/>
      </c>
    </row>
    <row r="95" spans="5:56">
      <c r="E95" s="2" t="str">
        <f t="shared" si="7"/>
        <v/>
      </c>
      <c r="F95" s="153"/>
      <c r="H95" s="63"/>
      <c r="I95" s="63"/>
      <c r="J95" s="63"/>
      <c r="K95" s="63"/>
      <c r="L95" s="63"/>
      <c r="M95" s="63"/>
      <c r="N95" s="63"/>
      <c r="O95" s="65"/>
      <c r="P95" s="31"/>
      <c r="Q95" s="74" t="str">
        <f>G96</f>
        <v/>
      </c>
      <c r="R95" s="75"/>
      <c r="S95" s="75"/>
      <c r="T95" s="75"/>
      <c r="U95" s="75"/>
      <c r="V95" s="75"/>
      <c r="W95" s="75"/>
      <c r="X95" s="75"/>
      <c r="Y95" s="17" t="str">
        <f>IF(R94="","",SUMPRODUCT(--(R94:X94&lt;R95:X95)))</f>
        <v/>
      </c>
    </row>
    <row r="96" spans="5:56" ht="15.6">
      <c r="E96" s="2">
        <f t="shared" si="7"/>
        <v>48</v>
      </c>
      <c r="F96" s="48"/>
      <c r="G96" s="70" t="str">
        <f>IF(F96="","",VLOOKUP(F96,$C$3:$E$26,2,FALSE))</f>
        <v/>
      </c>
    </row>
  </sheetData>
  <mergeCells count="1">
    <mergeCell ref="C1:D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764"/>
  <sheetViews>
    <sheetView workbookViewId="0">
      <selection activeCell="A2" sqref="A2:C764"/>
    </sheetView>
  </sheetViews>
  <sheetFormatPr defaultRowHeight="14.4"/>
  <cols>
    <col min="2" max="3" width="24.109375" customWidth="1"/>
  </cols>
  <sheetData>
    <row r="1" spans="1:4">
      <c r="A1" s="224" t="s">
        <v>126</v>
      </c>
      <c r="B1" s="225" t="s">
        <v>127</v>
      </c>
      <c r="C1" s="225" t="s">
        <v>128</v>
      </c>
    </row>
    <row r="2" spans="1:4">
      <c r="A2" s="75">
        <v>1</v>
      </c>
      <c r="B2" s="231" t="s">
        <v>427</v>
      </c>
      <c r="C2" s="75" t="s">
        <v>360</v>
      </c>
      <c r="D2" t="s">
        <v>580</v>
      </c>
    </row>
    <row r="3" spans="1:4">
      <c r="A3" s="75">
        <v>2</v>
      </c>
      <c r="B3" s="227" t="s">
        <v>428</v>
      </c>
      <c r="C3" s="75" t="s">
        <v>525</v>
      </c>
      <c r="D3" t="s">
        <v>580</v>
      </c>
    </row>
    <row r="4" spans="1:4">
      <c r="A4" s="75">
        <v>3</v>
      </c>
      <c r="B4" s="227" t="s">
        <v>526</v>
      </c>
      <c r="C4" s="75" t="s">
        <v>130</v>
      </c>
      <c r="D4" t="s">
        <v>580</v>
      </c>
    </row>
    <row r="5" spans="1:4">
      <c r="A5" s="75">
        <v>4</v>
      </c>
      <c r="B5" s="227" t="s">
        <v>429</v>
      </c>
      <c r="C5" s="75" t="s">
        <v>136</v>
      </c>
      <c r="D5" t="s">
        <v>581</v>
      </c>
    </row>
    <row r="6" spans="1:4">
      <c r="A6" s="75">
        <v>5</v>
      </c>
      <c r="B6" s="227" t="s">
        <v>430</v>
      </c>
      <c r="C6" s="75" t="s">
        <v>688</v>
      </c>
      <c r="D6" t="s">
        <v>580</v>
      </c>
    </row>
    <row r="7" spans="1:4">
      <c r="A7" s="75">
        <v>6</v>
      </c>
      <c r="B7" s="231" t="s">
        <v>129</v>
      </c>
      <c r="C7" s="75" t="s">
        <v>130</v>
      </c>
      <c r="D7" t="s">
        <v>580</v>
      </c>
    </row>
    <row r="8" spans="1:4">
      <c r="A8" s="75">
        <v>7</v>
      </c>
      <c r="B8" s="227" t="s">
        <v>131</v>
      </c>
      <c r="C8" s="75" t="s">
        <v>130</v>
      </c>
      <c r="D8" t="s">
        <v>580</v>
      </c>
    </row>
    <row r="9" spans="1:4">
      <c r="A9" s="75">
        <v>8</v>
      </c>
      <c r="B9" s="227" t="s">
        <v>132</v>
      </c>
      <c r="C9" s="230"/>
      <c r="D9" t="s">
        <v>580</v>
      </c>
    </row>
    <row r="10" spans="1:4">
      <c r="A10" s="75">
        <v>9</v>
      </c>
      <c r="B10" s="231" t="s">
        <v>133</v>
      </c>
      <c r="C10" s="75" t="s">
        <v>130</v>
      </c>
      <c r="D10" t="s">
        <v>580</v>
      </c>
    </row>
    <row r="11" spans="1:4">
      <c r="A11" s="75">
        <v>10</v>
      </c>
      <c r="B11" s="227" t="s">
        <v>134</v>
      </c>
      <c r="C11" s="230" t="s">
        <v>303</v>
      </c>
      <c r="D11" t="s">
        <v>580</v>
      </c>
    </row>
    <row r="12" spans="1:4">
      <c r="A12" s="75">
        <v>11</v>
      </c>
      <c r="B12" s="231" t="s">
        <v>135</v>
      </c>
      <c r="C12" s="75" t="s">
        <v>360</v>
      </c>
      <c r="D12" t="s">
        <v>581</v>
      </c>
    </row>
    <row r="13" spans="1:4">
      <c r="A13" s="75">
        <v>12</v>
      </c>
      <c r="B13" s="227" t="s">
        <v>137</v>
      </c>
      <c r="C13" s="75" t="s">
        <v>136</v>
      </c>
      <c r="D13" t="s">
        <v>580</v>
      </c>
    </row>
    <row r="14" spans="1:4">
      <c r="A14" s="75">
        <v>13</v>
      </c>
      <c r="B14" s="227" t="s">
        <v>138</v>
      </c>
      <c r="C14" s="75" t="s">
        <v>136</v>
      </c>
      <c r="D14" t="s">
        <v>580</v>
      </c>
    </row>
    <row r="15" spans="1:4">
      <c r="A15" s="75">
        <v>14</v>
      </c>
      <c r="B15" s="227" t="s">
        <v>139</v>
      </c>
      <c r="C15" s="75"/>
      <c r="D15" t="s">
        <v>580</v>
      </c>
    </row>
    <row r="16" spans="1:4">
      <c r="A16" s="82">
        <v>15</v>
      </c>
      <c r="B16" s="233" t="s">
        <v>140</v>
      </c>
      <c r="C16" s="75" t="s">
        <v>917</v>
      </c>
      <c r="D16" t="s">
        <v>582</v>
      </c>
    </row>
    <row r="17" spans="1:4">
      <c r="A17" s="230">
        <v>16</v>
      </c>
      <c r="B17" s="231" t="s">
        <v>141</v>
      </c>
      <c r="C17" s="230" t="s">
        <v>619</v>
      </c>
      <c r="D17" t="s">
        <v>580</v>
      </c>
    </row>
    <row r="18" spans="1:4">
      <c r="A18" s="75">
        <v>17</v>
      </c>
      <c r="B18" s="227" t="s">
        <v>142</v>
      </c>
      <c r="C18" s="75" t="s">
        <v>689</v>
      </c>
      <c r="D18" t="s">
        <v>580</v>
      </c>
    </row>
    <row r="19" spans="1:4">
      <c r="A19" s="75">
        <v>18</v>
      </c>
      <c r="B19" s="227" t="s">
        <v>143</v>
      </c>
      <c r="C19" s="75"/>
      <c r="D19" t="s">
        <v>583</v>
      </c>
    </row>
    <row r="20" spans="1:4">
      <c r="A20" s="75">
        <v>19</v>
      </c>
      <c r="B20" s="231" t="s">
        <v>144</v>
      </c>
      <c r="C20" s="230"/>
      <c r="D20" t="s">
        <v>583</v>
      </c>
    </row>
    <row r="21" spans="1:4">
      <c r="A21" s="75">
        <v>20</v>
      </c>
      <c r="B21" s="231" t="s">
        <v>145</v>
      </c>
      <c r="C21" s="75"/>
      <c r="D21" t="s">
        <v>582</v>
      </c>
    </row>
    <row r="22" spans="1:4">
      <c r="A22" s="75">
        <v>21</v>
      </c>
      <c r="B22" s="231" t="s">
        <v>146</v>
      </c>
      <c r="C22" s="230"/>
      <c r="D22" t="s">
        <v>582</v>
      </c>
    </row>
    <row r="23" spans="1:4">
      <c r="A23" s="75">
        <v>22</v>
      </c>
      <c r="B23" s="231" t="s">
        <v>147</v>
      </c>
      <c r="C23" s="230"/>
      <c r="D23" t="s">
        <v>584</v>
      </c>
    </row>
    <row r="24" spans="1:4">
      <c r="A24" s="230">
        <v>23</v>
      </c>
      <c r="B24" s="231" t="s">
        <v>148</v>
      </c>
      <c r="C24" s="230"/>
      <c r="D24" t="s">
        <v>583</v>
      </c>
    </row>
    <row r="25" spans="1:4">
      <c r="A25" s="75">
        <v>24</v>
      </c>
      <c r="B25" s="231" t="s">
        <v>149</v>
      </c>
      <c r="C25" s="230"/>
      <c r="D25" t="s">
        <v>582</v>
      </c>
    </row>
    <row r="26" spans="1:4">
      <c r="A26" s="230">
        <v>25</v>
      </c>
      <c r="B26" s="231" t="s">
        <v>150</v>
      </c>
      <c r="C26" s="230"/>
      <c r="D26" t="s">
        <v>583</v>
      </c>
    </row>
    <row r="27" spans="1:4">
      <c r="A27" s="75">
        <v>26</v>
      </c>
      <c r="B27" s="227" t="s">
        <v>151</v>
      </c>
      <c r="C27" s="75"/>
      <c r="D27" t="s">
        <v>583</v>
      </c>
    </row>
    <row r="28" spans="1:4">
      <c r="A28" s="75">
        <v>27</v>
      </c>
      <c r="B28" s="227" t="s">
        <v>152</v>
      </c>
      <c r="C28" s="75"/>
      <c r="D28" t="s">
        <v>583</v>
      </c>
    </row>
    <row r="29" spans="1:4" ht="15" thickBot="1">
      <c r="A29" s="82">
        <v>28</v>
      </c>
      <c r="B29" s="233" t="s">
        <v>153</v>
      </c>
      <c r="C29" s="82"/>
      <c r="D29" t="s">
        <v>580</v>
      </c>
    </row>
    <row r="30" spans="1:4">
      <c r="A30" s="226">
        <v>29</v>
      </c>
      <c r="B30" s="232" t="s">
        <v>154</v>
      </c>
      <c r="C30" s="226"/>
      <c r="D30" t="s">
        <v>582</v>
      </c>
    </row>
    <row r="31" spans="1:4">
      <c r="A31" s="230">
        <v>30</v>
      </c>
      <c r="B31" s="231" t="s">
        <v>155</v>
      </c>
      <c r="C31" s="75"/>
      <c r="D31" t="s">
        <v>580</v>
      </c>
    </row>
    <row r="32" spans="1:4">
      <c r="A32" s="75">
        <v>31</v>
      </c>
      <c r="B32" s="227" t="s">
        <v>156</v>
      </c>
      <c r="C32" s="75" t="s">
        <v>687</v>
      </c>
      <c r="D32" t="s">
        <v>580</v>
      </c>
    </row>
    <row r="33" spans="1:4">
      <c r="A33" s="75">
        <v>32</v>
      </c>
      <c r="B33" s="227" t="s">
        <v>157</v>
      </c>
      <c r="C33" s="75" t="s">
        <v>689</v>
      </c>
      <c r="D33" t="s">
        <v>580</v>
      </c>
    </row>
    <row r="34" spans="1:4">
      <c r="A34" s="75">
        <v>33</v>
      </c>
      <c r="B34" s="227" t="s">
        <v>158</v>
      </c>
      <c r="C34" s="75" t="s">
        <v>136</v>
      </c>
      <c r="D34" t="s">
        <v>580</v>
      </c>
    </row>
    <row r="35" spans="1:4">
      <c r="A35" s="75">
        <v>34</v>
      </c>
      <c r="B35" s="319" t="s">
        <v>159</v>
      </c>
      <c r="C35" s="75"/>
      <c r="D35" t="s">
        <v>580</v>
      </c>
    </row>
    <row r="36" spans="1:4">
      <c r="A36" s="75">
        <v>35</v>
      </c>
      <c r="B36" s="231" t="s">
        <v>160</v>
      </c>
      <c r="C36" s="75" t="s">
        <v>688</v>
      </c>
      <c r="D36" t="s">
        <v>580</v>
      </c>
    </row>
    <row r="37" spans="1:4">
      <c r="A37" s="75">
        <v>36</v>
      </c>
      <c r="B37" s="227" t="s">
        <v>440</v>
      </c>
      <c r="C37" s="75" t="s">
        <v>823</v>
      </c>
      <c r="D37" t="s">
        <v>580</v>
      </c>
    </row>
    <row r="38" spans="1:4">
      <c r="A38" s="75">
        <v>37</v>
      </c>
      <c r="B38" s="227" t="s">
        <v>161</v>
      </c>
      <c r="C38" s="75" t="s">
        <v>823</v>
      </c>
      <c r="D38" t="s">
        <v>580</v>
      </c>
    </row>
    <row r="39" spans="1:4">
      <c r="A39" s="75">
        <v>38</v>
      </c>
      <c r="B39" s="227" t="s">
        <v>162</v>
      </c>
      <c r="C39" s="75"/>
      <c r="D39" t="s">
        <v>580</v>
      </c>
    </row>
    <row r="40" spans="1:4">
      <c r="A40" s="75">
        <v>39</v>
      </c>
      <c r="B40" s="227" t="s">
        <v>163</v>
      </c>
      <c r="C40" s="75"/>
      <c r="D40" t="s">
        <v>582</v>
      </c>
    </row>
    <row r="41" spans="1:4">
      <c r="A41" s="75">
        <v>40</v>
      </c>
      <c r="B41" s="227" t="s">
        <v>164</v>
      </c>
      <c r="C41" s="75"/>
      <c r="D41" t="s">
        <v>582</v>
      </c>
    </row>
    <row r="42" spans="1:4">
      <c r="A42" s="75">
        <v>41</v>
      </c>
      <c r="B42" s="227" t="s">
        <v>165</v>
      </c>
      <c r="C42" s="75"/>
      <c r="D42" t="s">
        <v>580</v>
      </c>
    </row>
    <row r="43" spans="1:4">
      <c r="A43" s="75">
        <v>42</v>
      </c>
      <c r="B43" s="227" t="s">
        <v>166</v>
      </c>
      <c r="C43" s="75"/>
      <c r="D43" t="s">
        <v>580</v>
      </c>
    </row>
    <row r="44" spans="1:4">
      <c r="A44" s="75">
        <v>43</v>
      </c>
      <c r="B44" s="227" t="s">
        <v>167</v>
      </c>
      <c r="C44" s="75"/>
      <c r="D44" t="s">
        <v>580</v>
      </c>
    </row>
    <row r="45" spans="1:4">
      <c r="A45" s="75">
        <v>44</v>
      </c>
      <c r="B45" s="227" t="s">
        <v>168</v>
      </c>
      <c r="C45" s="75"/>
      <c r="D45" t="s">
        <v>580</v>
      </c>
    </row>
    <row r="46" spans="1:4">
      <c r="A46" s="75">
        <v>45</v>
      </c>
      <c r="B46" s="227" t="s">
        <v>169</v>
      </c>
      <c r="C46" s="75"/>
      <c r="D46" t="s">
        <v>584</v>
      </c>
    </row>
    <row r="47" spans="1:4">
      <c r="A47" s="75">
        <v>46</v>
      </c>
      <c r="B47" s="227" t="s">
        <v>170</v>
      </c>
      <c r="C47" s="75"/>
      <c r="D47" t="s">
        <v>580</v>
      </c>
    </row>
    <row r="48" spans="1:4">
      <c r="A48" s="230">
        <v>47</v>
      </c>
      <c r="B48" s="231" t="s">
        <v>171</v>
      </c>
      <c r="C48" s="75" t="s">
        <v>688</v>
      </c>
      <c r="D48" t="s">
        <v>582</v>
      </c>
    </row>
    <row r="49" spans="1:4">
      <c r="A49" s="230">
        <v>48</v>
      </c>
      <c r="B49" s="231" t="s">
        <v>172</v>
      </c>
      <c r="C49" s="75"/>
      <c r="D49" t="s">
        <v>580</v>
      </c>
    </row>
    <row r="50" spans="1:4">
      <c r="A50" s="75">
        <v>49</v>
      </c>
      <c r="B50" s="227" t="s">
        <v>174</v>
      </c>
      <c r="C50" s="75" t="s">
        <v>173</v>
      </c>
      <c r="D50" t="s">
        <v>580</v>
      </c>
    </row>
    <row r="51" spans="1:4">
      <c r="A51" s="75">
        <v>50</v>
      </c>
      <c r="B51" s="227" t="s">
        <v>175</v>
      </c>
      <c r="C51" s="75" t="s">
        <v>173</v>
      </c>
      <c r="D51" t="s">
        <v>580</v>
      </c>
    </row>
    <row r="52" spans="1:4">
      <c r="A52" s="75">
        <v>51</v>
      </c>
      <c r="B52" s="227" t="s">
        <v>176</v>
      </c>
      <c r="C52" s="75" t="s">
        <v>173</v>
      </c>
      <c r="D52" t="s">
        <v>580</v>
      </c>
    </row>
    <row r="53" spans="1:4">
      <c r="A53" s="75">
        <v>52</v>
      </c>
      <c r="B53" s="227" t="s">
        <v>177</v>
      </c>
      <c r="C53" s="75" t="s">
        <v>173</v>
      </c>
      <c r="D53" t="s">
        <v>580</v>
      </c>
    </row>
    <row r="54" spans="1:4">
      <c r="A54" s="75">
        <v>54</v>
      </c>
      <c r="B54" s="231" t="s">
        <v>178</v>
      </c>
      <c r="C54" s="230" t="s">
        <v>810</v>
      </c>
      <c r="D54" t="s">
        <v>580</v>
      </c>
    </row>
    <row r="55" spans="1:4">
      <c r="A55" s="75">
        <v>55</v>
      </c>
      <c r="B55" s="227" t="s">
        <v>179</v>
      </c>
      <c r="C55" s="230" t="s">
        <v>810</v>
      </c>
      <c r="D55" t="s">
        <v>580</v>
      </c>
    </row>
    <row r="56" spans="1:4">
      <c r="A56" s="157">
        <v>57</v>
      </c>
      <c r="B56" s="348" t="s">
        <v>180</v>
      </c>
      <c r="C56" s="75" t="s">
        <v>130</v>
      </c>
      <c r="D56" t="s">
        <v>580</v>
      </c>
    </row>
    <row r="57" spans="1:4">
      <c r="A57" s="75">
        <v>58</v>
      </c>
      <c r="B57" s="227" t="s">
        <v>181</v>
      </c>
      <c r="C57" s="230" t="s">
        <v>822</v>
      </c>
      <c r="D57" t="s">
        <v>580</v>
      </c>
    </row>
    <row r="58" spans="1:4">
      <c r="A58" s="75">
        <v>59</v>
      </c>
      <c r="B58" s="227" t="s">
        <v>182</v>
      </c>
      <c r="C58" s="75"/>
      <c r="D58" t="s">
        <v>580</v>
      </c>
    </row>
    <row r="59" spans="1:4">
      <c r="A59" s="75">
        <v>60</v>
      </c>
      <c r="B59" s="227" t="s">
        <v>183</v>
      </c>
      <c r="C59" s="75"/>
      <c r="D59" t="s">
        <v>580</v>
      </c>
    </row>
    <row r="60" spans="1:4">
      <c r="A60" s="75">
        <v>61</v>
      </c>
      <c r="B60" s="231" t="s">
        <v>184</v>
      </c>
      <c r="C60" s="230"/>
      <c r="D60" t="s">
        <v>580</v>
      </c>
    </row>
    <row r="61" spans="1:4">
      <c r="A61" s="75">
        <v>62</v>
      </c>
      <c r="B61" s="227" t="s">
        <v>185</v>
      </c>
      <c r="C61" s="75" t="s">
        <v>264</v>
      </c>
      <c r="D61" t="s">
        <v>580</v>
      </c>
    </row>
    <row r="62" spans="1:4">
      <c r="A62" s="75">
        <v>63</v>
      </c>
      <c r="B62" s="227" t="s">
        <v>186</v>
      </c>
      <c r="C62" s="75"/>
      <c r="D62" t="s">
        <v>582</v>
      </c>
    </row>
    <row r="63" spans="1:4">
      <c r="A63" s="75">
        <v>64</v>
      </c>
      <c r="B63" s="227" t="s">
        <v>187</v>
      </c>
      <c r="C63" s="75"/>
      <c r="D63" t="s">
        <v>580</v>
      </c>
    </row>
    <row r="64" spans="1:4">
      <c r="A64" s="75">
        <v>65</v>
      </c>
      <c r="B64" s="227" t="s">
        <v>188</v>
      </c>
      <c r="C64" s="75"/>
      <c r="D64" t="s">
        <v>582</v>
      </c>
    </row>
    <row r="65" spans="1:4">
      <c r="A65" s="75">
        <v>66</v>
      </c>
      <c r="B65" s="227" t="s">
        <v>189</v>
      </c>
      <c r="C65" s="75"/>
      <c r="D65" t="s">
        <v>583</v>
      </c>
    </row>
    <row r="66" spans="1:4">
      <c r="A66" s="75">
        <v>67</v>
      </c>
      <c r="B66" s="227" t="s">
        <v>190</v>
      </c>
      <c r="C66" s="75"/>
      <c r="D66" t="s">
        <v>582</v>
      </c>
    </row>
    <row r="67" spans="1:4">
      <c r="A67" s="75">
        <v>68</v>
      </c>
      <c r="B67" s="227" t="s">
        <v>191</v>
      </c>
      <c r="C67" s="75"/>
      <c r="D67" t="s">
        <v>581</v>
      </c>
    </row>
    <row r="68" spans="1:4">
      <c r="A68" s="75">
        <v>69</v>
      </c>
      <c r="B68" s="333" t="s">
        <v>192</v>
      </c>
      <c r="C68" s="334" t="s">
        <v>918</v>
      </c>
      <c r="D68" t="s">
        <v>584</v>
      </c>
    </row>
    <row r="69" spans="1:4">
      <c r="A69" s="75">
        <v>70</v>
      </c>
      <c r="B69" s="333" t="s">
        <v>193</v>
      </c>
      <c r="C69" s="334" t="s">
        <v>918</v>
      </c>
      <c r="D69" t="s">
        <v>584</v>
      </c>
    </row>
    <row r="70" spans="1:4">
      <c r="A70" s="75">
        <v>71</v>
      </c>
      <c r="B70" s="333" t="s">
        <v>194</v>
      </c>
      <c r="C70" s="334" t="s">
        <v>918</v>
      </c>
      <c r="D70" t="s">
        <v>580</v>
      </c>
    </row>
    <row r="71" spans="1:4">
      <c r="A71" s="75">
        <v>72</v>
      </c>
      <c r="B71" s="333" t="s">
        <v>195</v>
      </c>
      <c r="C71" s="75" t="s">
        <v>254</v>
      </c>
      <c r="D71" t="s">
        <v>580</v>
      </c>
    </row>
    <row r="72" spans="1:4">
      <c r="A72" s="75">
        <v>73</v>
      </c>
      <c r="B72" s="333" t="s">
        <v>196</v>
      </c>
      <c r="C72" s="75" t="s">
        <v>254</v>
      </c>
      <c r="D72" t="s">
        <v>580</v>
      </c>
    </row>
    <row r="73" spans="1:4">
      <c r="A73" s="75">
        <v>74</v>
      </c>
      <c r="B73" s="333" t="s">
        <v>197</v>
      </c>
      <c r="C73" s="334" t="s">
        <v>918</v>
      </c>
      <c r="D73" t="s">
        <v>581</v>
      </c>
    </row>
    <row r="74" spans="1:4">
      <c r="A74" s="75">
        <v>75</v>
      </c>
      <c r="B74" s="333" t="s">
        <v>198</v>
      </c>
      <c r="C74" s="334" t="s">
        <v>918</v>
      </c>
      <c r="D74" t="s">
        <v>582</v>
      </c>
    </row>
    <row r="75" spans="1:4">
      <c r="A75" s="75">
        <v>76</v>
      </c>
      <c r="B75" s="231" t="s">
        <v>199</v>
      </c>
      <c r="C75" s="334" t="s">
        <v>918</v>
      </c>
      <c r="D75" t="s">
        <v>580</v>
      </c>
    </row>
    <row r="76" spans="1:4">
      <c r="A76" s="75">
        <v>77</v>
      </c>
      <c r="B76" s="231" t="s">
        <v>200</v>
      </c>
      <c r="C76" s="75" t="s">
        <v>823</v>
      </c>
      <c r="D76" t="s">
        <v>581</v>
      </c>
    </row>
    <row r="77" spans="1:4">
      <c r="A77" s="75">
        <v>78</v>
      </c>
      <c r="B77" s="227" t="s">
        <v>201</v>
      </c>
      <c r="C77" s="75" t="s">
        <v>823</v>
      </c>
      <c r="D77" t="s">
        <v>583</v>
      </c>
    </row>
    <row r="78" spans="1:4">
      <c r="A78" s="75">
        <v>79</v>
      </c>
      <c r="B78" s="227" t="s">
        <v>202</v>
      </c>
      <c r="C78" s="75"/>
      <c r="D78" t="s">
        <v>580</v>
      </c>
    </row>
    <row r="79" spans="1:4">
      <c r="A79" s="75">
        <v>80</v>
      </c>
      <c r="B79" s="227" t="s">
        <v>203</v>
      </c>
      <c r="C79" s="75" t="s">
        <v>919</v>
      </c>
      <c r="D79" t="s">
        <v>580</v>
      </c>
    </row>
    <row r="80" spans="1:4">
      <c r="A80" s="75">
        <v>81</v>
      </c>
      <c r="B80" s="227" t="s">
        <v>204</v>
      </c>
      <c r="C80" s="75" t="s">
        <v>205</v>
      </c>
      <c r="D80" t="s">
        <v>580</v>
      </c>
    </row>
    <row r="81" spans="1:4">
      <c r="A81" s="75">
        <v>82</v>
      </c>
      <c r="B81" s="227" t="s">
        <v>206</v>
      </c>
      <c r="C81" s="75" t="s">
        <v>205</v>
      </c>
      <c r="D81" t="s">
        <v>580</v>
      </c>
    </row>
    <row r="82" spans="1:4">
      <c r="A82" s="75">
        <v>83</v>
      </c>
      <c r="B82" s="227" t="s">
        <v>207</v>
      </c>
      <c r="C82" s="75" t="s">
        <v>205</v>
      </c>
      <c r="D82" t="s">
        <v>580</v>
      </c>
    </row>
    <row r="83" spans="1:4">
      <c r="A83" s="75">
        <v>84</v>
      </c>
      <c r="B83" s="227" t="s">
        <v>208</v>
      </c>
      <c r="C83" s="75" t="s">
        <v>205</v>
      </c>
      <c r="D83" t="s">
        <v>583</v>
      </c>
    </row>
    <row r="84" spans="1:4">
      <c r="A84" s="75">
        <v>85</v>
      </c>
      <c r="B84" s="227" t="s">
        <v>209</v>
      </c>
      <c r="C84" s="75" t="s">
        <v>205</v>
      </c>
      <c r="D84" t="s">
        <v>580</v>
      </c>
    </row>
    <row r="85" spans="1:4">
      <c r="A85" s="75">
        <v>86</v>
      </c>
      <c r="B85" s="227" t="s">
        <v>210</v>
      </c>
      <c r="C85" s="75" t="s">
        <v>205</v>
      </c>
      <c r="D85" t="s">
        <v>580</v>
      </c>
    </row>
    <row r="86" spans="1:4">
      <c r="A86" s="75">
        <v>88</v>
      </c>
      <c r="B86" s="231" t="s">
        <v>211</v>
      </c>
      <c r="C86" s="75" t="s">
        <v>212</v>
      </c>
      <c r="D86" t="s">
        <v>580</v>
      </c>
    </row>
    <row r="87" spans="1:4">
      <c r="A87" s="75">
        <v>89</v>
      </c>
      <c r="B87" s="227" t="s">
        <v>213</v>
      </c>
      <c r="C87" s="75" t="s">
        <v>212</v>
      </c>
      <c r="D87" t="s">
        <v>580</v>
      </c>
    </row>
    <row r="88" spans="1:4">
      <c r="A88" s="75">
        <v>90</v>
      </c>
      <c r="B88" s="227" t="s">
        <v>214</v>
      </c>
      <c r="C88" s="75" t="s">
        <v>212</v>
      </c>
      <c r="D88" t="s">
        <v>580</v>
      </c>
    </row>
    <row r="89" spans="1:4">
      <c r="A89" s="75">
        <v>91</v>
      </c>
      <c r="B89" s="227" t="s">
        <v>215</v>
      </c>
      <c r="C89" s="75" t="s">
        <v>212</v>
      </c>
      <c r="D89" t="s">
        <v>580</v>
      </c>
    </row>
    <row r="90" spans="1:4">
      <c r="A90" s="82">
        <v>92</v>
      </c>
      <c r="B90" s="233" t="s">
        <v>216</v>
      </c>
      <c r="C90" s="75" t="s">
        <v>212</v>
      </c>
      <c r="D90" t="s">
        <v>580</v>
      </c>
    </row>
    <row r="91" spans="1:4">
      <c r="A91" s="75">
        <v>93</v>
      </c>
      <c r="B91" s="227" t="s">
        <v>217</v>
      </c>
      <c r="C91" s="75" t="s">
        <v>212</v>
      </c>
      <c r="D91" t="s">
        <v>580</v>
      </c>
    </row>
    <row r="92" spans="1:4">
      <c r="A92" s="75">
        <v>94</v>
      </c>
      <c r="B92" s="227" t="s">
        <v>218</v>
      </c>
      <c r="C92" s="75" t="s">
        <v>212</v>
      </c>
      <c r="D92" t="s">
        <v>580</v>
      </c>
    </row>
    <row r="93" spans="1:4">
      <c r="A93" s="75">
        <v>95</v>
      </c>
      <c r="B93" s="231" t="s">
        <v>219</v>
      </c>
      <c r="C93" s="75" t="s">
        <v>220</v>
      </c>
      <c r="D93" t="s">
        <v>580</v>
      </c>
    </row>
    <row r="94" spans="1:4">
      <c r="A94" s="75">
        <v>96</v>
      </c>
      <c r="B94" s="227" t="s">
        <v>221</v>
      </c>
      <c r="C94" s="75" t="s">
        <v>220</v>
      </c>
      <c r="D94" t="s">
        <v>580</v>
      </c>
    </row>
    <row r="95" spans="1:4">
      <c r="A95" s="75">
        <v>97</v>
      </c>
      <c r="B95" s="227" t="s">
        <v>222</v>
      </c>
      <c r="C95" s="75" t="s">
        <v>220</v>
      </c>
      <c r="D95" t="s">
        <v>580</v>
      </c>
    </row>
    <row r="96" spans="1:4">
      <c r="A96" s="75">
        <v>98</v>
      </c>
      <c r="B96" s="227" t="s">
        <v>223</v>
      </c>
      <c r="C96" s="75" t="s">
        <v>220</v>
      </c>
      <c r="D96" t="s">
        <v>580</v>
      </c>
    </row>
    <row r="97" spans="1:4">
      <c r="A97" s="75">
        <v>99</v>
      </c>
      <c r="B97" s="227" t="s">
        <v>224</v>
      </c>
      <c r="C97" s="75" t="s">
        <v>220</v>
      </c>
      <c r="D97" t="s">
        <v>580</v>
      </c>
    </row>
    <row r="98" spans="1:4">
      <c r="A98" s="75">
        <v>100</v>
      </c>
      <c r="B98" s="227" t="s">
        <v>225</v>
      </c>
      <c r="C98" s="75" t="s">
        <v>220</v>
      </c>
      <c r="D98" t="s">
        <v>580</v>
      </c>
    </row>
    <row r="99" spans="1:4">
      <c r="A99" s="75">
        <v>101</v>
      </c>
      <c r="B99" s="227" t="s">
        <v>226</v>
      </c>
      <c r="C99" s="75"/>
      <c r="D99" t="s">
        <v>580</v>
      </c>
    </row>
    <row r="100" spans="1:4">
      <c r="A100" s="75">
        <v>102</v>
      </c>
      <c r="B100" s="227" t="s">
        <v>227</v>
      </c>
      <c r="C100" s="75"/>
      <c r="D100" t="s">
        <v>580</v>
      </c>
    </row>
    <row r="101" spans="1:4">
      <c r="A101" s="75">
        <v>103</v>
      </c>
      <c r="B101" s="234" t="s">
        <v>228</v>
      </c>
      <c r="C101" s="75"/>
      <c r="D101" t="s">
        <v>580</v>
      </c>
    </row>
    <row r="102" spans="1:4">
      <c r="A102" s="75">
        <v>104</v>
      </c>
      <c r="B102" s="234" t="s">
        <v>229</v>
      </c>
      <c r="C102" s="75"/>
      <c r="D102" t="s">
        <v>580</v>
      </c>
    </row>
    <row r="103" spans="1:4">
      <c r="A103" s="75">
        <v>105</v>
      </c>
      <c r="B103" s="234" t="s">
        <v>230</v>
      </c>
      <c r="C103" s="75"/>
      <c r="D103" t="s">
        <v>580</v>
      </c>
    </row>
    <row r="104" spans="1:4">
      <c r="A104" s="75">
        <v>106</v>
      </c>
      <c r="B104" s="234" t="s">
        <v>231</v>
      </c>
      <c r="C104" s="75" t="s">
        <v>525</v>
      </c>
      <c r="D104" t="s">
        <v>580</v>
      </c>
    </row>
    <row r="105" spans="1:4">
      <c r="A105" s="75">
        <v>107</v>
      </c>
      <c r="B105" s="234" t="s">
        <v>232</v>
      </c>
      <c r="C105" s="75"/>
      <c r="D105" t="s">
        <v>580</v>
      </c>
    </row>
    <row r="106" spans="1:4">
      <c r="A106" s="230">
        <v>108</v>
      </c>
      <c r="B106" s="231" t="s">
        <v>233</v>
      </c>
      <c r="C106" s="75" t="s">
        <v>525</v>
      </c>
      <c r="D106" t="s">
        <v>580</v>
      </c>
    </row>
    <row r="107" spans="1:4">
      <c r="A107" s="75">
        <v>109</v>
      </c>
      <c r="B107" s="231" t="s">
        <v>234</v>
      </c>
      <c r="C107" s="75" t="s">
        <v>823</v>
      </c>
      <c r="D107" t="s">
        <v>580</v>
      </c>
    </row>
    <row r="108" spans="1:4">
      <c r="A108" s="75">
        <v>110</v>
      </c>
      <c r="B108" s="227" t="s">
        <v>235</v>
      </c>
      <c r="C108" s="75" t="s">
        <v>823</v>
      </c>
      <c r="D108" t="s">
        <v>580</v>
      </c>
    </row>
    <row r="109" spans="1:4">
      <c r="A109" s="75">
        <v>111</v>
      </c>
      <c r="B109" s="227" t="s">
        <v>236</v>
      </c>
      <c r="C109" s="75"/>
      <c r="D109" t="s">
        <v>583</v>
      </c>
    </row>
    <row r="110" spans="1:4">
      <c r="A110" s="75">
        <v>112</v>
      </c>
      <c r="B110" s="227" t="s">
        <v>237</v>
      </c>
      <c r="C110" s="75" t="s">
        <v>823</v>
      </c>
      <c r="D110" t="s">
        <v>580</v>
      </c>
    </row>
    <row r="111" spans="1:4">
      <c r="A111" s="75">
        <v>113</v>
      </c>
      <c r="B111" s="227" t="s">
        <v>238</v>
      </c>
      <c r="C111" s="75" t="s">
        <v>360</v>
      </c>
      <c r="D111" t="s">
        <v>580</v>
      </c>
    </row>
    <row r="112" spans="1:4">
      <c r="A112" s="75">
        <v>114</v>
      </c>
      <c r="B112" s="227" t="s">
        <v>239</v>
      </c>
      <c r="C112" s="75"/>
      <c r="D112" t="s">
        <v>580</v>
      </c>
    </row>
    <row r="113" spans="1:4">
      <c r="A113" s="75">
        <v>115</v>
      </c>
      <c r="B113" s="231" t="s">
        <v>240</v>
      </c>
      <c r="C113" s="75"/>
      <c r="D113" t="s">
        <v>580</v>
      </c>
    </row>
    <row r="114" spans="1:4">
      <c r="A114" s="75">
        <v>116</v>
      </c>
      <c r="B114" s="227" t="s">
        <v>241</v>
      </c>
      <c r="C114" s="75"/>
      <c r="D114" t="s">
        <v>580</v>
      </c>
    </row>
    <row r="115" spans="1:4">
      <c r="A115" s="75">
        <v>117</v>
      </c>
      <c r="B115" s="227" t="s">
        <v>242</v>
      </c>
      <c r="C115" s="75"/>
      <c r="D115" t="s">
        <v>581</v>
      </c>
    </row>
    <row r="116" spans="1:4">
      <c r="A116" s="230">
        <v>118</v>
      </c>
      <c r="B116" s="227" t="s">
        <v>243</v>
      </c>
      <c r="C116" s="75"/>
      <c r="D116" t="s">
        <v>580</v>
      </c>
    </row>
    <row r="117" spans="1:4">
      <c r="A117" s="75">
        <v>119</v>
      </c>
      <c r="B117" s="227" t="s">
        <v>244</v>
      </c>
      <c r="C117" s="75"/>
      <c r="D117" t="s">
        <v>580</v>
      </c>
    </row>
    <row r="118" spans="1:4">
      <c r="A118" s="75">
        <v>120</v>
      </c>
      <c r="B118" s="227" t="s">
        <v>245</v>
      </c>
      <c r="C118" s="75"/>
      <c r="D118" t="s">
        <v>580</v>
      </c>
    </row>
    <row r="119" spans="1:4">
      <c r="A119" s="75">
        <v>121</v>
      </c>
      <c r="B119" s="227" t="s">
        <v>246</v>
      </c>
      <c r="C119" s="75" t="s">
        <v>360</v>
      </c>
      <c r="D119" t="s">
        <v>580</v>
      </c>
    </row>
    <row r="120" spans="1:4">
      <c r="A120" s="75">
        <v>122</v>
      </c>
      <c r="B120" s="227" t="s">
        <v>247</v>
      </c>
      <c r="C120" s="75" t="s">
        <v>687</v>
      </c>
      <c r="D120" t="s">
        <v>580</v>
      </c>
    </row>
    <row r="121" spans="1:4">
      <c r="A121" s="75">
        <v>123</v>
      </c>
      <c r="B121" s="227" t="s">
        <v>248</v>
      </c>
      <c r="C121" s="75"/>
      <c r="D121" t="s">
        <v>580</v>
      </c>
    </row>
    <row r="122" spans="1:4">
      <c r="A122" s="230">
        <v>124</v>
      </c>
      <c r="B122" s="227" t="s">
        <v>249</v>
      </c>
      <c r="C122" s="75"/>
      <c r="D122" t="s">
        <v>580</v>
      </c>
    </row>
    <row r="123" spans="1:4">
      <c r="A123" s="230">
        <v>125</v>
      </c>
      <c r="B123" s="231" t="s">
        <v>250</v>
      </c>
      <c r="C123" s="230" t="s">
        <v>822</v>
      </c>
      <c r="D123" t="s">
        <v>580</v>
      </c>
    </row>
    <row r="124" spans="1:4">
      <c r="A124" s="230">
        <v>126</v>
      </c>
      <c r="B124" s="231" t="s">
        <v>251</v>
      </c>
      <c r="C124" s="230" t="s">
        <v>822</v>
      </c>
      <c r="D124" t="s">
        <v>580</v>
      </c>
    </row>
    <row r="125" spans="1:4">
      <c r="A125" s="75">
        <v>127</v>
      </c>
      <c r="B125" s="227" t="s">
        <v>252</v>
      </c>
      <c r="C125" s="75" t="s">
        <v>173</v>
      </c>
      <c r="D125" t="s">
        <v>580</v>
      </c>
    </row>
    <row r="126" spans="1:4">
      <c r="A126" s="230">
        <v>128</v>
      </c>
      <c r="B126" s="231" t="s">
        <v>499</v>
      </c>
      <c r="C126" s="230" t="s">
        <v>822</v>
      </c>
      <c r="D126" t="s">
        <v>580</v>
      </c>
    </row>
    <row r="127" spans="1:4">
      <c r="A127" s="230">
        <v>129</v>
      </c>
      <c r="B127" s="231" t="s">
        <v>500</v>
      </c>
      <c r="C127" s="230" t="s">
        <v>822</v>
      </c>
      <c r="D127" t="s">
        <v>580</v>
      </c>
    </row>
    <row r="128" spans="1:4">
      <c r="A128" s="75">
        <v>130</v>
      </c>
      <c r="B128" s="231" t="s">
        <v>253</v>
      </c>
      <c r="C128" s="75" t="s">
        <v>254</v>
      </c>
      <c r="D128" t="s">
        <v>580</v>
      </c>
    </row>
    <row r="129" spans="1:4">
      <c r="A129" s="75">
        <v>131</v>
      </c>
      <c r="B129" s="227" t="s">
        <v>255</v>
      </c>
      <c r="C129" s="75" t="s">
        <v>332</v>
      </c>
      <c r="D129" t="s">
        <v>580</v>
      </c>
    </row>
    <row r="130" spans="1:4">
      <c r="A130" s="75">
        <v>132</v>
      </c>
      <c r="B130" s="227" t="s">
        <v>256</v>
      </c>
      <c r="C130" s="75"/>
      <c r="D130" t="s">
        <v>582</v>
      </c>
    </row>
    <row r="131" spans="1:4">
      <c r="A131" s="75">
        <v>133</v>
      </c>
      <c r="B131" s="227" t="s">
        <v>257</v>
      </c>
      <c r="C131" s="75"/>
      <c r="D131" t="s">
        <v>582</v>
      </c>
    </row>
    <row r="132" spans="1:4">
      <c r="A132" s="75">
        <v>134</v>
      </c>
      <c r="B132" s="227" t="s">
        <v>258</v>
      </c>
      <c r="C132" s="75"/>
      <c r="D132" t="s">
        <v>583</v>
      </c>
    </row>
    <row r="133" spans="1:4">
      <c r="A133" s="75">
        <v>135</v>
      </c>
      <c r="B133" s="227" t="s">
        <v>259</v>
      </c>
      <c r="C133" s="75"/>
      <c r="D133" t="s">
        <v>583</v>
      </c>
    </row>
    <row r="134" spans="1:4">
      <c r="A134" s="75">
        <v>136</v>
      </c>
      <c r="B134" s="227" t="s">
        <v>260</v>
      </c>
      <c r="C134" s="75"/>
      <c r="D134" t="s">
        <v>581</v>
      </c>
    </row>
    <row r="135" spans="1:4">
      <c r="A135" s="75">
        <v>137</v>
      </c>
      <c r="B135" s="227" t="s">
        <v>261</v>
      </c>
      <c r="C135" s="75"/>
      <c r="D135" t="s">
        <v>583</v>
      </c>
    </row>
    <row r="136" spans="1:4">
      <c r="A136" s="75">
        <v>138</v>
      </c>
      <c r="B136" s="227" t="s">
        <v>262</v>
      </c>
      <c r="C136" s="75"/>
      <c r="D136" t="s">
        <v>583</v>
      </c>
    </row>
    <row r="137" spans="1:4">
      <c r="A137" s="75">
        <v>139</v>
      </c>
      <c r="B137" s="320" t="s">
        <v>263</v>
      </c>
      <c r="C137" s="75" t="s">
        <v>922</v>
      </c>
      <c r="D137" t="s">
        <v>583</v>
      </c>
    </row>
    <row r="138" spans="1:4">
      <c r="A138" s="75">
        <v>140</v>
      </c>
      <c r="B138" s="227" t="s">
        <v>265</v>
      </c>
      <c r="C138" s="75" t="s">
        <v>920</v>
      </c>
      <c r="D138" t="s">
        <v>583</v>
      </c>
    </row>
    <row r="139" spans="1:4">
      <c r="A139" s="75">
        <v>141</v>
      </c>
      <c r="B139" s="227" t="s">
        <v>266</v>
      </c>
      <c r="C139" s="75" t="s">
        <v>264</v>
      </c>
      <c r="D139" t="s">
        <v>582</v>
      </c>
    </row>
    <row r="140" spans="1:4">
      <c r="A140" s="75">
        <v>142</v>
      </c>
      <c r="B140" s="227" t="s">
        <v>267</v>
      </c>
      <c r="C140" s="75" t="s">
        <v>264</v>
      </c>
      <c r="D140" t="s">
        <v>580</v>
      </c>
    </row>
    <row r="141" spans="1:4">
      <c r="A141" s="75">
        <v>143</v>
      </c>
      <c r="B141" s="227" t="s">
        <v>268</v>
      </c>
      <c r="C141" s="75"/>
      <c r="D141" t="s">
        <v>582</v>
      </c>
    </row>
    <row r="142" spans="1:4">
      <c r="A142" s="75">
        <v>144</v>
      </c>
      <c r="B142" s="227" t="s">
        <v>269</v>
      </c>
      <c r="C142" s="75" t="s">
        <v>264</v>
      </c>
      <c r="D142" t="s">
        <v>580</v>
      </c>
    </row>
    <row r="143" spans="1:4">
      <c r="A143" s="75">
        <v>145</v>
      </c>
      <c r="B143" s="227" t="s">
        <v>270</v>
      </c>
      <c r="C143" s="75"/>
      <c r="D143" t="s">
        <v>580</v>
      </c>
    </row>
    <row r="144" spans="1:4">
      <c r="A144" s="75">
        <v>146</v>
      </c>
      <c r="B144" s="227" t="s">
        <v>271</v>
      </c>
      <c r="C144" s="75"/>
      <c r="D144" t="s">
        <v>580</v>
      </c>
    </row>
    <row r="145" spans="1:4">
      <c r="A145" s="75">
        <v>147</v>
      </c>
      <c r="B145" s="227" t="s">
        <v>272</v>
      </c>
      <c r="C145" s="75"/>
      <c r="D145" t="s">
        <v>582</v>
      </c>
    </row>
    <row r="146" spans="1:4">
      <c r="A146" s="75">
        <v>148</v>
      </c>
      <c r="B146" s="227" t="s">
        <v>273</v>
      </c>
      <c r="C146" s="75" t="s">
        <v>264</v>
      </c>
      <c r="D146" t="s">
        <v>582</v>
      </c>
    </row>
    <row r="147" spans="1:4">
      <c r="A147" s="82">
        <v>149</v>
      </c>
      <c r="B147" s="233" t="s">
        <v>274</v>
      </c>
      <c r="C147" s="75" t="s">
        <v>264</v>
      </c>
      <c r="D147" t="s">
        <v>582</v>
      </c>
    </row>
    <row r="148" spans="1:4">
      <c r="A148" s="75">
        <v>150</v>
      </c>
      <c r="B148" s="227" t="s">
        <v>275</v>
      </c>
      <c r="C148" s="75" t="s">
        <v>264</v>
      </c>
      <c r="D148" t="s">
        <v>583</v>
      </c>
    </row>
    <row r="149" spans="1:4">
      <c r="A149" s="157">
        <v>151</v>
      </c>
      <c r="B149" s="349" t="s">
        <v>276</v>
      </c>
      <c r="C149" s="75"/>
      <c r="D149" t="s">
        <v>583</v>
      </c>
    </row>
    <row r="150" spans="1:4">
      <c r="A150" s="342">
        <v>152</v>
      </c>
      <c r="B150" s="343" t="s">
        <v>277</v>
      </c>
      <c r="C150" s="342" t="s">
        <v>264</v>
      </c>
      <c r="D150" t="s">
        <v>583</v>
      </c>
    </row>
    <row r="151" spans="1:4">
      <c r="A151" s="75">
        <v>153</v>
      </c>
      <c r="B151" s="227" t="s">
        <v>278</v>
      </c>
      <c r="C151" s="75" t="s">
        <v>264</v>
      </c>
      <c r="D151" t="s">
        <v>581</v>
      </c>
    </row>
    <row r="152" spans="1:4">
      <c r="A152" s="157">
        <v>154</v>
      </c>
      <c r="B152" s="349" t="s">
        <v>279</v>
      </c>
      <c r="C152" s="75" t="s">
        <v>264</v>
      </c>
      <c r="D152" t="s">
        <v>580</v>
      </c>
    </row>
    <row r="153" spans="1:4">
      <c r="A153" s="75">
        <v>155</v>
      </c>
      <c r="B153" s="321" t="s">
        <v>280</v>
      </c>
      <c r="C153" s="75"/>
      <c r="D153" t="s">
        <v>583</v>
      </c>
    </row>
    <row r="154" spans="1:4">
      <c r="A154" s="75">
        <v>156</v>
      </c>
      <c r="B154" s="321" t="s">
        <v>281</v>
      </c>
      <c r="C154" s="75"/>
      <c r="D154" t="s">
        <v>581</v>
      </c>
    </row>
    <row r="155" spans="1:4">
      <c r="A155" s="75">
        <v>157</v>
      </c>
      <c r="B155" s="227" t="s">
        <v>282</v>
      </c>
      <c r="C155" s="75"/>
      <c r="D155" t="s">
        <v>580</v>
      </c>
    </row>
    <row r="156" spans="1:4">
      <c r="A156" s="75">
        <v>158</v>
      </c>
      <c r="B156" s="231" t="s">
        <v>283</v>
      </c>
      <c r="C156" s="230"/>
      <c r="D156" t="s">
        <v>581</v>
      </c>
    </row>
    <row r="157" spans="1:4">
      <c r="A157" s="75">
        <v>159</v>
      </c>
      <c r="B157" s="227" t="s">
        <v>284</v>
      </c>
      <c r="C157" s="75"/>
      <c r="D157" t="s">
        <v>581</v>
      </c>
    </row>
    <row r="158" spans="1:4">
      <c r="A158" s="75">
        <v>160</v>
      </c>
      <c r="B158" s="227" t="s">
        <v>285</v>
      </c>
      <c r="C158" s="75"/>
      <c r="D158" t="s">
        <v>583</v>
      </c>
    </row>
    <row r="159" spans="1:4" ht="15.6">
      <c r="A159" s="75">
        <v>161</v>
      </c>
      <c r="B159" s="335" t="s">
        <v>286</v>
      </c>
      <c r="C159" s="75"/>
      <c r="D159" t="s">
        <v>581</v>
      </c>
    </row>
    <row r="160" spans="1:4">
      <c r="A160" s="75">
        <v>162</v>
      </c>
      <c r="B160" s="227" t="s">
        <v>287</v>
      </c>
      <c r="C160" s="75"/>
      <c r="D160" t="s">
        <v>583</v>
      </c>
    </row>
    <row r="161" spans="1:4" ht="15" thickBot="1">
      <c r="A161" s="82">
        <v>163</v>
      </c>
      <c r="B161" s="233" t="s">
        <v>288</v>
      </c>
      <c r="C161" s="82"/>
      <c r="D161" t="s">
        <v>583</v>
      </c>
    </row>
    <row r="162" spans="1:4">
      <c r="A162" s="226">
        <v>164</v>
      </c>
      <c r="B162" s="350" t="s">
        <v>289</v>
      </c>
      <c r="C162" s="236"/>
      <c r="D162" t="s">
        <v>583</v>
      </c>
    </row>
    <row r="163" spans="1:4">
      <c r="A163" s="75">
        <v>165</v>
      </c>
      <c r="B163" s="322" t="s">
        <v>290</v>
      </c>
      <c r="C163" s="75"/>
      <c r="D163" t="s">
        <v>581</v>
      </c>
    </row>
    <row r="164" spans="1:4">
      <c r="A164" s="75">
        <v>166</v>
      </c>
      <c r="B164" s="322" t="s">
        <v>291</v>
      </c>
      <c r="C164" s="75"/>
      <c r="D164" t="s">
        <v>582</v>
      </c>
    </row>
    <row r="165" spans="1:4">
      <c r="A165" s="75">
        <v>167</v>
      </c>
      <c r="B165" s="322" t="s">
        <v>292</v>
      </c>
      <c r="C165" s="75"/>
      <c r="D165" t="s">
        <v>580</v>
      </c>
    </row>
    <row r="166" spans="1:4">
      <c r="A166" s="75">
        <v>168</v>
      </c>
      <c r="B166" s="322" t="s">
        <v>293</v>
      </c>
      <c r="C166" s="75"/>
      <c r="D166" t="s">
        <v>580</v>
      </c>
    </row>
    <row r="167" spans="1:4">
      <c r="A167" s="75">
        <v>169</v>
      </c>
      <c r="B167" s="322" t="s">
        <v>294</v>
      </c>
      <c r="C167" s="75"/>
      <c r="D167" t="s">
        <v>581</v>
      </c>
    </row>
    <row r="168" spans="1:4" ht="15" thickBot="1">
      <c r="A168" s="82">
        <v>170</v>
      </c>
      <c r="B168" s="323" t="s">
        <v>295</v>
      </c>
      <c r="C168" s="82"/>
      <c r="D168" t="s">
        <v>584</v>
      </c>
    </row>
    <row r="169" spans="1:4">
      <c r="A169" s="226">
        <v>171</v>
      </c>
      <c r="B169" s="324" t="s">
        <v>296</v>
      </c>
      <c r="C169" s="226"/>
      <c r="D169" t="s">
        <v>584</v>
      </c>
    </row>
    <row r="170" spans="1:4">
      <c r="A170" s="75">
        <v>172</v>
      </c>
      <c r="B170" s="231" t="s">
        <v>297</v>
      </c>
      <c r="C170" s="75" t="s">
        <v>881</v>
      </c>
      <c r="D170" t="s">
        <v>583</v>
      </c>
    </row>
    <row r="171" spans="1:4">
      <c r="A171" s="75">
        <v>173</v>
      </c>
      <c r="B171" s="227" t="s">
        <v>298</v>
      </c>
      <c r="C171" s="75" t="s">
        <v>881</v>
      </c>
      <c r="D171" t="s">
        <v>581</v>
      </c>
    </row>
    <row r="172" spans="1:4">
      <c r="A172" s="75">
        <v>174</v>
      </c>
      <c r="B172" s="227" t="s">
        <v>299</v>
      </c>
      <c r="C172" s="75" t="s">
        <v>881</v>
      </c>
      <c r="D172" t="s">
        <v>582</v>
      </c>
    </row>
    <row r="173" spans="1:4">
      <c r="A173" s="75">
        <v>175</v>
      </c>
      <c r="B173" s="227" t="s">
        <v>300</v>
      </c>
      <c r="C173" s="75" t="s">
        <v>881</v>
      </c>
      <c r="D173" t="s">
        <v>580</v>
      </c>
    </row>
    <row r="174" spans="1:4">
      <c r="A174" s="230">
        <v>176</v>
      </c>
      <c r="B174" s="231" t="s">
        <v>301</v>
      </c>
      <c r="C174" s="75"/>
      <c r="D174" t="s">
        <v>580</v>
      </c>
    </row>
    <row r="175" spans="1:4">
      <c r="A175" s="82">
        <v>177</v>
      </c>
      <c r="B175" s="237" t="s">
        <v>302</v>
      </c>
      <c r="C175" s="328" t="s">
        <v>303</v>
      </c>
      <c r="D175" t="s">
        <v>580</v>
      </c>
    </row>
    <row r="176" spans="1:4">
      <c r="A176" s="75">
        <v>178</v>
      </c>
      <c r="B176" s="227" t="s">
        <v>304</v>
      </c>
      <c r="C176" s="230" t="s">
        <v>303</v>
      </c>
      <c r="D176" t="s">
        <v>580</v>
      </c>
    </row>
    <row r="177" spans="1:4">
      <c r="A177" s="75">
        <v>179</v>
      </c>
      <c r="B177" s="227" t="s">
        <v>305</v>
      </c>
      <c r="C177" s="230" t="s">
        <v>303</v>
      </c>
      <c r="D177" t="s">
        <v>580</v>
      </c>
    </row>
    <row r="178" spans="1:4">
      <c r="A178" s="75">
        <v>180</v>
      </c>
      <c r="B178" s="227" t="s">
        <v>306</v>
      </c>
      <c r="C178" s="230" t="s">
        <v>303</v>
      </c>
      <c r="D178" t="s">
        <v>583</v>
      </c>
    </row>
    <row r="179" spans="1:4">
      <c r="A179" s="75">
        <v>181</v>
      </c>
      <c r="B179" s="227" t="s">
        <v>307</v>
      </c>
      <c r="C179" s="230" t="s">
        <v>303</v>
      </c>
      <c r="D179" t="s">
        <v>582</v>
      </c>
    </row>
    <row r="180" spans="1:4">
      <c r="A180" s="75">
        <v>182</v>
      </c>
      <c r="B180" s="227" t="s">
        <v>425</v>
      </c>
      <c r="C180" s="230" t="s">
        <v>303</v>
      </c>
      <c r="D180" t="s">
        <v>584</v>
      </c>
    </row>
    <row r="181" spans="1:4">
      <c r="A181" s="75">
        <v>183</v>
      </c>
      <c r="B181" s="227" t="s">
        <v>426</v>
      </c>
      <c r="C181" s="75" t="s">
        <v>688</v>
      </c>
      <c r="D181" t="s">
        <v>580</v>
      </c>
    </row>
    <row r="182" spans="1:4">
      <c r="A182" s="82">
        <v>184</v>
      </c>
      <c r="B182" s="233" t="s">
        <v>308</v>
      </c>
      <c r="C182" s="230" t="s">
        <v>303</v>
      </c>
      <c r="D182" t="s">
        <v>583</v>
      </c>
    </row>
    <row r="183" spans="1:4">
      <c r="A183" s="75">
        <v>185</v>
      </c>
      <c r="B183" s="227" t="s">
        <v>309</v>
      </c>
      <c r="C183" s="230" t="s">
        <v>303</v>
      </c>
      <c r="D183" t="s">
        <v>582</v>
      </c>
    </row>
    <row r="184" spans="1:4">
      <c r="A184" s="230">
        <v>186</v>
      </c>
      <c r="B184" s="231" t="s">
        <v>310</v>
      </c>
      <c r="C184" s="230" t="s">
        <v>303</v>
      </c>
      <c r="D184" t="s">
        <v>583</v>
      </c>
    </row>
    <row r="185" spans="1:4">
      <c r="A185" s="75">
        <v>187</v>
      </c>
      <c r="B185" s="231" t="s">
        <v>618</v>
      </c>
      <c r="C185" s="334" t="s">
        <v>918</v>
      </c>
      <c r="D185" t="s">
        <v>583</v>
      </c>
    </row>
    <row r="186" spans="1:4">
      <c r="A186" s="75">
        <v>188</v>
      </c>
      <c r="B186" s="231" t="s">
        <v>311</v>
      </c>
      <c r="C186" s="75"/>
      <c r="D186" t="s">
        <v>584</v>
      </c>
    </row>
    <row r="187" spans="1:4">
      <c r="A187" s="75">
        <v>189</v>
      </c>
      <c r="B187" s="227" t="s">
        <v>313</v>
      </c>
      <c r="C187" s="75"/>
      <c r="D187" t="s">
        <v>584</v>
      </c>
    </row>
    <row r="188" spans="1:4">
      <c r="A188" s="75">
        <v>190</v>
      </c>
      <c r="B188" s="227" t="s">
        <v>314</v>
      </c>
      <c r="C188" s="75" t="s">
        <v>136</v>
      </c>
      <c r="D188" t="s">
        <v>580</v>
      </c>
    </row>
    <row r="189" spans="1:4" ht="15" thickBot="1">
      <c r="A189" s="82">
        <v>191</v>
      </c>
      <c r="B189" s="233" t="s">
        <v>315</v>
      </c>
      <c r="C189" s="75" t="s">
        <v>312</v>
      </c>
      <c r="D189" t="s">
        <v>583</v>
      </c>
    </row>
    <row r="190" spans="1:4">
      <c r="A190" s="226">
        <v>192</v>
      </c>
      <c r="B190" s="232" t="s">
        <v>316</v>
      </c>
      <c r="C190" s="226" t="s">
        <v>136</v>
      </c>
      <c r="D190" t="s">
        <v>582</v>
      </c>
    </row>
    <row r="191" spans="1:4">
      <c r="A191" s="75">
        <v>193</v>
      </c>
      <c r="B191" s="227" t="s">
        <v>317</v>
      </c>
      <c r="C191" s="230" t="s">
        <v>689</v>
      </c>
      <c r="D191" t="s">
        <v>583</v>
      </c>
    </row>
    <row r="192" spans="1:4">
      <c r="A192" s="75">
        <v>194</v>
      </c>
      <c r="B192" s="227" t="s">
        <v>318</v>
      </c>
      <c r="C192" s="75" t="s">
        <v>136</v>
      </c>
      <c r="D192" t="s">
        <v>580</v>
      </c>
    </row>
    <row r="193" spans="1:4">
      <c r="A193" s="75">
        <v>195</v>
      </c>
      <c r="B193" s="227" t="s">
        <v>319</v>
      </c>
      <c r="C193" s="75"/>
      <c r="D193" t="s">
        <v>583</v>
      </c>
    </row>
    <row r="194" spans="1:4">
      <c r="A194" s="75">
        <v>196</v>
      </c>
      <c r="B194" s="227" t="s">
        <v>320</v>
      </c>
      <c r="C194" s="75"/>
      <c r="D194" t="s">
        <v>584</v>
      </c>
    </row>
    <row r="195" spans="1:4">
      <c r="A195" s="75">
        <v>197</v>
      </c>
      <c r="B195" s="325" t="s">
        <v>321</v>
      </c>
      <c r="C195" s="75" t="s">
        <v>322</v>
      </c>
      <c r="D195" t="s">
        <v>582</v>
      </c>
    </row>
    <row r="196" spans="1:4">
      <c r="A196" s="75">
        <v>198</v>
      </c>
      <c r="B196" s="308" t="s">
        <v>323</v>
      </c>
      <c r="C196" s="75" t="s">
        <v>322</v>
      </c>
      <c r="D196" t="s">
        <v>582</v>
      </c>
    </row>
    <row r="197" spans="1:4">
      <c r="A197" s="75">
        <v>199</v>
      </c>
      <c r="B197" s="308" t="s">
        <v>324</v>
      </c>
      <c r="C197" s="75" t="s">
        <v>322</v>
      </c>
      <c r="D197" t="s">
        <v>581</v>
      </c>
    </row>
    <row r="198" spans="1:4">
      <c r="A198" s="75">
        <v>200</v>
      </c>
      <c r="B198" s="308" t="s">
        <v>325</v>
      </c>
      <c r="C198" s="75" t="s">
        <v>322</v>
      </c>
      <c r="D198" t="s">
        <v>580</v>
      </c>
    </row>
    <row r="199" spans="1:4">
      <c r="A199" s="75">
        <v>201</v>
      </c>
      <c r="B199" s="308" t="s">
        <v>326</v>
      </c>
      <c r="C199" s="75" t="s">
        <v>322</v>
      </c>
      <c r="D199" t="s">
        <v>580</v>
      </c>
    </row>
    <row r="200" spans="1:4">
      <c r="A200" s="75">
        <v>202</v>
      </c>
      <c r="B200" s="308" t="s">
        <v>327</v>
      </c>
      <c r="C200" s="75" t="s">
        <v>322</v>
      </c>
      <c r="D200" t="s">
        <v>580</v>
      </c>
    </row>
    <row r="201" spans="1:4">
      <c r="A201" s="75">
        <v>203</v>
      </c>
      <c r="B201" s="308" t="s">
        <v>328</v>
      </c>
      <c r="C201" s="75" t="s">
        <v>322</v>
      </c>
      <c r="D201" t="s">
        <v>580</v>
      </c>
    </row>
    <row r="202" spans="1:4">
      <c r="A202" s="75">
        <v>204</v>
      </c>
      <c r="B202" s="308" t="s">
        <v>329</v>
      </c>
      <c r="C202" s="75" t="s">
        <v>322</v>
      </c>
      <c r="D202" t="s">
        <v>580</v>
      </c>
    </row>
    <row r="203" spans="1:4">
      <c r="A203" s="75">
        <v>205</v>
      </c>
      <c r="B203" s="308" t="s">
        <v>330</v>
      </c>
      <c r="C203" s="75"/>
      <c r="D203" t="s">
        <v>582</v>
      </c>
    </row>
    <row r="204" spans="1:4">
      <c r="A204" s="75">
        <v>206</v>
      </c>
      <c r="B204" s="231" t="s">
        <v>331</v>
      </c>
      <c r="C204" s="75" t="s">
        <v>332</v>
      </c>
      <c r="D204" t="s">
        <v>582</v>
      </c>
    </row>
    <row r="205" spans="1:4">
      <c r="A205" s="75">
        <v>207</v>
      </c>
      <c r="B205" s="227" t="s">
        <v>333</v>
      </c>
      <c r="C205" s="75"/>
      <c r="D205" t="s">
        <v>582</v>
      </c>
    </row>
    <row r="206" spans="1:4">
      <c r="A206" s="75">
        <v>208</v>
      </c>
      <c r="B206" s="227" t="s">
        <v>334</v>
      </c>
      <c r="C206" s="75"/>
      <c r="D206" t="s">
        <v>584</v>
      </c>
    </row>
    <row r="207" spans="1:4">
      <c r="A207" s="75">
        <v>209</v>
      </c>
      <c r="B207" s="231" t="s">
        <v>335</v>
      </c>
      <c r="C207" s="230"/>
      <c r="D207" t="s">
        <v>582</v>
      </c>
    </row>
    <row r="208" spans="1:4">
      <c r="A208" s="75">
        <v>210</v>
      </c>
      <c r="B208" s="231" t="s">
        <v>336</v>
      </c>
      <c r="C208" s="230"/>
      <c r="D208" t="s">
        <v>584</v>
      </c>
    </row>
    <row r="209" spans="1:4">
      <c r="A209" s="230">
        <v>211</v>
      </c>
      <c r="B209" s="231" t="s">
        <v>337</v>
      </c>
      <c r="C209" s="230"/>
      <c r="D209" t="s">
        <v>584</v>
      </c>
    </row>
    <row r="210" spans="1:4">
      <c r="A210" s="75">
        <v>212</v>
      </c>
      <c r="B210" s="227" t="s">
        <v>338</v>
      </c>
      <c r="C210" s="75"/>
      <c r="D210" t="s">
        <v>582</v>
      </c>
    </row>
    <row r="211" spans="1:4">
      <c r="A211" s="75">
        <v>213</v>
      </c>
      <c r="B211" s="227" t="s">
        <v>421</v>
      </c>
      <c r="C211" s="75" t="s">
        <v>332</v>
      </c>
      <c r="D211" t="s">
        <v>584</v>
      </c>
    </row>
    <row r="212" spans="1:4">
      <c r="A212" s="75">
        <v>214</v>
      </c>
      <c r="B212" s="227" t="s">
        <v>420</v>
      </c>
      <c r="C212" s="351" t="s">
        <v>130</v>
      </c>
      <c r="D212" t="s">
        <v>582</v>
      </c>
    </row>
    <row r="213" spans="1:4">
      <c r="A213" s="75">
        <v>215</v>
      </c>
      <c r="B213" s="231" t="s">
        <v>339</v>
      </c>
      <c r="C213" s="230" t="s">
        <v>689</v>
      </c>
      <c r="D213" t="s">
        <v>582</v>
      </c>
    </row>
    <row r="214" spans="1:4">
      <c r="A214" s="75">
        <v>216</v>
      </c>
      <c r="B214" s="227" t="s">
        <v>340</v>
      </c>
      <c r="C214" s="75"/>
      <c r="D214" t="s">
        <v>580</v>
      </c>
    </row>
    <row r="215" spans="1:4">
      <c r="A215" s="75">
        <v>217</v>
      </c>
      <c r="B215" s="227" t="s">
        <v>501</v>
      </c>
      <c r="C215" s="75"/>
      <c r="D215" t="s">
        <v>584</v>
      </c>
    </row>
    <row r="216" spans="1:4">
      <c r="A216" s="75">
        <v>218</v>
      </c>
      <c r="B216" s="227" t="s">
        <v>341</v>
      </c>
      <c r="C216" s="75"/>
      <c r="D216" t="s">
        <v>580</v>
      </c>
    </row>
    <row r="217" spans="1:4">
      <c r="A217" s="75">
        <v>219</v>
      </c>
      <c r="B217" s="227" t="s">
        <v>342</v>
      </c>
      <c r="C217" s="75" t="s">
        <v>332</v>
      </c>
      <c r="D217" t="s">
        <v>583</v>
      </c>
    </row>
    <row r="218" spans="1:4">
      <c r="A218" s="75">
        <v>220</v>
      </c>
      <c r="B218" s="227" t="s">
        <v>343</v>
      </c>
      <c r="C218" s="75"/>
      <c r="D218" t="s">
        <v>580</v>
      </c>
    </row>
    <row r="219" spans="1:4">
      <c r="A219" s="75">
        <v>221</v>
      </c>
      <c r="B219" s="326" t="s">
        <v>344</v>
      </c>
      <c r="C219" s="327" t="s">
        <v>345</v>
      </c>
      <c r="D219" t="s">
        <v>581</v>
      </c>
    </row>
    <row r="220" spans="1:4">
      <c r="A220" s="75">
        <v>222</v>
      </c>
      <c r="B220" s="326" t="s">
        <v>346</v>
      </c>
      <c r="C220" s="327" t="s">
        <v>345</v>
      </c>
      <c r="D220" t="s">
        <v>581</v>
      </c>
    </row>
    <row r="221" spans="1:4">
      <c r="A221" s="75">
        <v>223</v>
      </c>
      <c r="B221" s="326" t="s">
        <v>347</v>
      </c>
      <c r="C221" s="327" t="s">
        <v>345</v>
      </c>
      <c r="D221" t="s">
        <v>581</v>
      </c>
    </row>
    <row r="222" spans="1:4">
      <c r="A222" s="75">
        <v>224</v>
      </c>
      <c r="B222" s="326" t="s">
        <v>348</v>
      </c>
      <c r="C222" s="327" t="s">
        <v>345</v>
      </c>
      <c r="D222" t="s">
        <v>580</v>
      </c>
    </row>
    <row r="223" spans="1:4">
      <c r="A223" s="75">
        <v>225</v>
      </c>
      <c r="B223" s="326" t="s">
        <v>349</v>
      </c>
      <c r="C223" s="327" t="s">
        <v>345</v>
      </c>
      <c r="D223" t="s">
        <v>580</v>
      </c>
    </row>
    <row r="224" spans="1:4">
      <c r="A224" s="75">
        <v>226</v>
      </c>
      <c r="B224" s="308" t="s">
        <v>350</v>
      </c>
      <c r="C224" s="327"/>
      <c r="D224" t="s">
        <v>580</v>
      </c>
    </row>
    <row r="225" spans="1:4">
      <c r="A225" s="75">
        <v>227</v>
      </c>
      <c r="B225" s="308" t="s">
        <v>351</v>
      </c>
      <c r="C225" s="327"/>
      <c r="D225" t="s">
        <v>580</v>
      </c>
    </row>
    <row r="226" spans="1:4">
      <c r="A226" s="75">
        <v>228</v>
      </c>
      <c r="B226" s="308" t="s">
        <v>352</v>
      </c>
      <c r="C226" s="327"/>
      <c r="D226" t="s">
        <v>580</v>
      </c>
    </row>
    <row r="227" spans="1:4">
      <c r="A227" s="75">
        <v>229</v>
      </c>
      <c r="B227" s="308" t="s">
        <v>353</v>
      </c>
      <c r="C227" s="327"/>
      <c r="D227" t="s">
        <v>580</v>
      </c>
    </row>
    <row r="228" spans="1:4">
      <c r="A228" s="75">
        <v>230</v>
      </c>
      <c r="B228" s="308" t="s">
        <v>354</v>
      </c>
      <c r="C228" s="327"/>
      <c r="D228" t="s">
        <v>580</v>
      </c>
    </row>
    <row r="229" spans="1:4">
      <c r="A229" s="75">
        <v>231</v>
      </c>
      <c r="B229" s="308" t="s">
        <v>355</v>
      </c>
      <c r="C229" s="327"/>
      <c r="D229" t="s">
        <v>580</v>
      </c>
    </row>
    <row r="230" spans="1:4">
      <c r="A230" s="75">
        <v>232</v>
      </c>
      <c r="B230" s="308" t="s">
        <v>356</v>
      </c>
      <c r="C230" s="327"/>
      <c r="D230" t="s">
        <v>581</v>
      </c>
    </row>
    <row r="231" spans="1:4">
      <c r="A231" s="75">
        <v>233</v>
      </c>
      <c r="B231" s="308" t="s">
        <v>357</v>
      </c>
      <c r="C231" s="327"/>
      <c r="D231" t="s">
        <v>583</v>
      </c>
    </row>
    <row r="232" spans="1:4">
      <c r="A232" s="75">
        <v>234</v>
      </c>
      <c r="B232" s="308" t="s">
        <v>358</v>
      </c>
      <c r="C232" s="327"/>
      <c r="D232" t="s">
        <v>582</v>
      </c>
    </row>
    <row r="233" spans="1:4">
      <c r="A233" s="75">
        <v>235</v>
      </c>
      <c r="B233" s="308" t="s">
        <v>359</v>
      </c>
      <c r="C233" s="327"/>
      <c r="D233" t="s">
        <v>582</v>
      </c>
    </row>
    <row r="234" spans="1:4">
      <c r="A234" s="230">
        <v>236</v>
      </c>
      <c r="B234" s="227" t="s">
        <v>527</v>
      </c>
      <c r="C234" s="75" t="s">
        <v>360</v>
      </c>
      <c r="D234" t="s">
        <v>582</v>
      </c>
    </row>
    <row r="235" spans="1:4">
      <c r="A235" s="230">
        <v>237</v>
      </c>
      <c r="B235" s="227" t="s">
        <v>361</v>
      </c>
      <c r="C235" s="75" t="s">
        <v>332</v>
      </c>
      <c r="D235" t="s">
        <v>582</v>
      </c>
    </row>
    <row r="236" spans="1:4">
      <c r="A236" s="230">
        <v>238</v>
      </c>
      <c r="B236" s="227" t="s">
        <v>362</v>
      </c>
      <c r="C236" s="75" t="s">
        <v>360</v>
      </c>
      <c r="D236" t="s">
        <v>582</v>
      </c>
    </row>
    <row r="237" spans="1:4" ht="14.4" customHeight="1">
      <c r="A237" s="230">
        <v>239</v>
      </c>
      <c r="B237" s="231" t="s">
        <v>363</v>
      </c>
      <c r="C237" s="230"/>
      <c r="D237" t="s">
        <v>580</v>
      </c>
    </row>
    <row r="238" spans="1:4">
      <c r="A238" s="230">
        <v>240</v>
      </c>
      <c r="B238" s="227" t="s">
        <v>364</v>
      </c>
      <c r="C238" s="75" t="s">
        <v>360</v>
      </c>
      <c r="D238" t="s">
        <v>580</v>
      </c>
    </row>
    <row r="239" spans="1:4">
      <c r="A239" s="230">
        <v>241</v>
      </c>
      <c r="B239" s="231" t="s">
        <v>365</v>
      </c>
      <c r="C239" s="230"/>
      <c r="D239" t="s">
        <v>580</v>
      </c>
    </row>
    <row r="240" spans="1:4" ht="15" thickBot="1">
      <c r="A240" s="328">
        <v>242</v>
      </c>
      <c r="B240" s="237" t="s">
        <v>366</v>
      </c>
      <c r="C240" s="328"/>
      <c r="D240" t="s">
        <v>580</v>
      </c>
    </row>
    <row r="241" spans="1:4">
      <c r="A241" s="236">
        <v>243</v>
      </c>
      <c r="B241" s="336" t="s">
        <v>367</v>
      </c>
      <c r="C241" s="236"/>
      <c r="D241" t="s">
        <v>580</v>
      </c>
    </row>
    <row r="242" spans="1:4">
      <c r="A242" s="230">
        <v>244</v>
      </c>
      <c r="B242" s="231" t="s">
        <v>368</v>
      </c>
      <c r="C242" s="75" t="s">
        <v>360</v>
      </c>
      <c r="D242" t="s">
        <v>580</v>
      </c>
    </row>
    <row r="243" spans="1:4">
      <c r="A243" s="75">
        <v>245</v>
      </c>
      <c r="B243" s="227" t="s">
        <v>369</v>
      </c>
      <c r="C243" s="75"/>
      <c r="D243" t="s">
        <v>581</v>
      </c>
    </row>
    <row r="244" spans="1:4">
      <c r="A244" s="75">
        <v>246</v>
      </c>
      <c r="B244" s="227" t="s">
        <v>370</v>
      </c>
      <c r="C244" s="75"/>
      <c r="D244" t="s">
        <v>580</v>
      </c>
    </row>
    <row r="245" spans="1:4">
      <c r="A245" s="75">
        <v>247</v>
      </c>
      <c r="B245" s="227" t="s">
        <v>371</v>
      </c>
      <c r="C245" s="75"/>
      <c r="D245" t="s">
        <v>580</v>
      </c>
    </row>
    <row r="246" spans="1:4">
      <c r="A246" s="75">
        <v>248</v>
      </c>
      <c r="B246" s="231" t="s">
        <v>372</v>
      </c>
      <c r="C246" s="75" t="s">
        <v>373</v>
      </c>
      <c r="D246" t="s">
        <v>580</v>
      </c>
    </row>
    <row r="247" spans="1:4">
      <c r="A247" s="75">
        <v>249</v>
      </c>
      <c r="B247" s="227" t="s">
        <v>374</v>
      </c>
      <c r="C247" s="75" t="s">
        <v>373</v>
      </c>
      <c r="D247" t="s">
        <v>583</v>
      </c>
    </row>
    <row r="248" spans="1:4">
      <c r="A248" s="75">
        <v>250</v>
      </c>
      <c r="B248" s="227" t="s">
        <v>375</v>
      </c>
      <c r="C248" s="75"/>
      <c r="D248" t="s">
        <v>583</v>
      </c>
    </row>
    <row r="249" spans="1:4">
      <c r="A249" s="75">
        <v>251</v>
      </c>
      <c r="B249" s="227" t="s">
        <v>376</v>
      </c>
      <c r="C249" s="75" t="s">
        <v>212</v>
      </c>
      <c r="D249" t="s">
        <v>580</v>
      </c>
    </row>
    <row r="250" spans="1:4">
      <c r="A250" s="75">
        <v>252</v>
      </c>
      <c r="B250" s="227" t="s">
        <v>377</v>
      </c>
      <c r="C250" s="75"/>
      <c r="D250" t="s">
        <v>580</v>
      </c>
    </row>
    <row r="251" spans="1:4">
      <c r="A251" s="75">
        <v>253</v>
      </c>
      <c r="B251" s="227" t="s">
        <v>378</v>
      </c>
      <c r="C251" s="75" t="s">
        <v>619</v>
      </c>
      <c r="D251" t="s">
        <v>580</v>
      </c>
    </row>
    <row r="252" spans="1:4">
      <c r="A252" s="75">
        <v>254</v>
      </c>
      <c r="B252" s="227" t="s">
        <v>379</v>
      </c>
      <c r="C252" s="75" t="s">
        <v>619</v>
      </c>
      <c r="D252" t="s">
        <v>580</v>
      </c>
    </row>
    <row r="253" spans="1:4">
      <c r="A253" s="75">
        <v>255</v>
      </c>
      <c r="B253" s="227" t="s">
        <v>380</v>
      </c>
      <c r="C253" s="75" t="s">
        <v>619</v>
      </c>
      <c r="D253" t="s">
        <v>580</v>
      </c>
    </row>
    <row r="254" spans="1:4">
      <c r="A254" s="75">
        <v>256</v>
      </c>
      <c r="B254" s="227" t="s">
        <v>381</v>
      </c>
      <c r="C254" s="75"/>
      <c r="D254" t="s">
        <v>580</v>
      </c>
    </row>
    <row r="255" spans="1:4">
      <c r="A255" s="75">
        <v>257</v>
      </c>
      <c r="B255" s="227" t="s">
        <v>382</v>
      </c>
      <c r="C255" s="75" t="s">
        <v>619</v>
      </c>
      <c r="D255" t="s">
        <v>580</v>
      </c>
    </row>
    <row r="256" spans="1:4">
      <c r="A256" s="75">
        <v>258</v>
      </c>
      <c r="B256" s="227" t="s">
        <v>383</v>
      </c>
      <c r="C256" s="75" t="s">
        <v>619</v>
      </c>
      <c r="D256" t="s">
        <v>580</v>
      </c>
    </row>
    <row r="257" spans="1:4">
      <c r="A257" s="75">
        <v>259</v>
      </c>
      <c r="B257" s="227" t="s">
        <v>384</v>
      </c>
      <c r="C257" s="75" t="s">
        <v>619</v>
      </c>
      <c r="D257" t="s">
        <v>580</v>
      </c>
    </row>
    <row r="258" spans="1:4">
      <c r="A258" s="75">
        <v>260</v>
      </c>
      <c r="B258" s="227" t="s">
        <v>385</v>
      </c>
      <c r="C258" s="75" t="s">
        <v>619</v>
      </c>
      <c r="D258" t="s">
        <v>580</v>
      </c>
    </row>
    <row r="259" spans="1:4">
      <c r="A259" s="75">
        <v>261</v>
      </c>
      <c r="B259" s="227" t="s">
        <v>386</v>
      </c>
      <c r="C259" s="75" t="s">
        <v>525</v>
      </c>
      <c r="D259" t="s">
        <v>580</v>
      </c>
    </row>
    <row r="260" spans="1:4">
      <c r="A260" s="75">
        <v>262</v>
      </c>
      <c r="B260" s="227" t="s">
        <v>387</v>
      </c>
      <c r="C260" s="75"/>
      <c r="D260" t="s">
        <v>580</v>
      </c>
    </row>
    <row r="261" spans="1:4">
      <c r="A261" s="75">
        <v>263</v>
      </c>
      <c r="B261" s="227" t="s">
        <v>388</v>
      </c>
      <c r="C261" s="75" t="s">
        <v>919</v>
      </c>
      <c r="D261" t="s">
        <v>582</v>
      </c>
    </row>
    <row r="262" spans="1:4">
      <c r="A262" s="75">
        <v>264</v>
      </c>
      <c r="B262" s="227" t="s">
        <v>390</v>
      </c>
      <c r="C262" s="75"/>
      <c r="D262" t="s">
        <v>583</v>
      </c>
    </row>
    <row r="263" spans="1:4">
      <c r="A263" s="75">
        <v>265</v>
      </c>
      <c r="B263" s="227" t="s">
        <v>391</v>
      </c>
      <c r="C263" s="75"/>
      <c r="D263" t="s">
        <v>582</v>
      </c>
    </row>
    <row r="264" spans="1:4">
      <c r="A264" s="75">
        <v>266</v>
      </c>
      <c r="B264" s="227"/>
      <c r="C264" s="75"/>
      <c r="D264" t="s">
        <v>580</v>
      </c>
    </row>
    <row r="265" spans="1:4">
      <c r="A265" s="75">
        <v>267</v>
      </c>
      <c r="B265" s="231" t="s">
        <v>392</v>
      </c>
      <c r="C265" s="75"/>
      <c r="D265" t="s">
        <v>580</v>
      </c>
    </row>
    <row r="266" spans="1:4">
      <c r="A266" s="75">
        <v>268</v>
      </c>
      <c r="B266" s="231" t="s">
        <v>393</v>
      </c>
      <c r="C266" s="75"/>
      <c r="D266" t="s">
        <v>583</v>
      </c>
    </row>
    <row r="267" spans="1:4">
      <c r="A267" s="75">
        <v>269</v>
      </c>
      <c r="B267" s="231" t="s">
        <v>394</v>
      </c>
      <c r="C267" s="230"/>
      <c r="D267" t="s">
        <v>582</v>
      </c>
    </row>
    <row r="268" spans="1:4">
      <c r="A268" s="75">
        <v>270</v>
      </c>
      <c r="B268" s="231" t="s">
        <v>395</v>
      </c>
      <c r="C268" s="75"/>
      <c r="D268" t="s">
        <v>580</v>
      </c>
    </row>
    <row r="269" spans="1:4">
      <c r="A269" s="75">
        <v>271</v>
      </c>
      <c r="B269" s="231" t="s">
        <v>396</v>
      </c>
      <c r="C269" s="230"/>
      <c r="D269" t="s">
        <v>580</v>
      </c>
    </row>
    <row r="270" spans="1:4">
      <c r="A270" s="75">
        <v>272</v>
      </c>
      <c r="B270" s="231" t="s">
        <v>397</v>
      </c>
      <c r="C270" s="75"/>
      <c r="D270" t="s">
        <v>580</v>
      </c>
    </row>
    <row r="271" spans="1:4">
      <c r="A271" s="75">
        <v>273</v>
      </c>
      <c r="B271" s="231" t="s">
        <v>398</v>
      </c>
      <c r="C271" s="230"/>
      <c r="D271" t="s">
        <v>580</v>
      </c>
    </row>
    <row r="272" spans="1:4">
      <c r="A272" s="75">
        <v>274</v>
      </c>
      <c r="B272" s="231" t="s">
        <v>399</v>
      </c>
      <c r="C272" s="75"/>
      <c r="D272" t="s">
        <v>582</v>
      </c>
    </row>
    <row r="273" spans="1:4">
      <c r="A273" s="75">
        <v>275</v>
      </c>
      <c r="B273" s="231" t="s">
        <v>400</v>
      </c>
      <c r="C273" s="75"/>
      <c r="D273" t="s">
        <v>580</v>
      </c>
    </row>
    <row r="274" spans="1:4">
      <c r="A274" s="75">
        <v>276</v>
      </c>
      <c r="B274" s="231" t="s">
        <v>401</v>
      </c>
      <c r="C274" s="230"/>
      <c r="D274" t="s">
        <v>580</v>
      </c>
    </row>
    <row r="275" spans="1:4">
      <c r="A275" s="75">
        <v>277</v>
      </c>
      <c r="B275" s="231" t="s">
        <v>402</v>
      </c>
      <c r="C275" s="75" t="s">
        <v>360</v>
      </c>
      <c r="D275" t="s">
        <v>583</v>
      </c>
    </row>
    <row r="276" spans="1:4">
      <c r="A276" s="75">
        <v>278</v>
      </c>
      <c r="B276" s="231" t="s">
        <v>403</v>
      </c>
      <c r="C276" s="75" t="s">
        <v>360</v>
      </c>
      <c r="D276" t="s">
        <v>580</v>
      </c>
    </row>
    <row r="277" spans="1:4">
      <c r="A277" s="75">
        <v>279</v>
      </c>
      <c r="B277" s="231" t="s">
        <v>404</v>
      </c>
      <c r="C277" s="75" t="s">
        <v>360</v>
      </c>
      <c r="D277" t="s">
        <v>580</v>
      </c>
    </row>
    <row r="278" spans="1:4">
      <c r="A278" s="75">
        <v>280</v>
      </c>
      <c r="B278" s="227" t="s">
        <v>405</v>
      </c>
      <c r="C278" s="75"/>
      <c r="D278" t="s">
        <v>581</v>
      </c>
    </row>
    <row r="279" spans="1:4">
      <c r="A279" s="75">
        <v>281</v>
      </c>
      <c r="B279" s="227" t="s">
        <v>406</v>
      </c>
      <c r="C279" s="75"/>
      <c r="D279" t="s">
        <v>580</v>
      </c>
    </row>
    <row r="280" spans="1:4">
      <c r="A280" s="75">
        <v>282</v>
      </c>
      <c r="B280" s="227" t="s">
        <v>408</v>
      </c>
      <c r="C280" s="75"/>
      <c r="D280" t="s">
        <v>580</v>
      </c>
    </row>
    <row r="281" spans="1:4">
      <c r="A281" s="75">
        <v>283</v>
      </c>
      <c r="B281" s="227" t="s">
        <v>409</v>
      </c>
      <c r="C281" s="75"/>
      <c r="D281" t="s">
        <v>584</v>
      </c>
    </row>
    <row r="282" spans="1:4">
      <c r="A282" s="75">
        <v>284</v>
      </c>
      <c r="B282" s="227" t="s">
        <v>410</v>
      </c>
      <c r="C282" s="75" t="s">
        <v>360</v>
      </c>
      <c r="D282" t="s">
        <v>584</v>
      </c>
    </row>
    <row r="283" spans="1:4">
      <c r="A283" s="75">
        <v>285</v>
      </c>
      <c r="B283" s="227" t="s">
        <v>411</v>
      </c>
      <c r="C283" s="75"/>
      <c r="D283" t="s">
        <v>580</v>
      </c>
    </row>
    <row r="284" spans="1:4">
      <c r="A284" s="75">
        <v>286</v>
      </c>
      <c r="B284" s="227" t="s">
        <v>412</v>
      </c>
      <c r="C284" s="75"/>
      <c r="D284" t="s">
        <v>580</v>
      </c>
    </row>
    <row r="285" spans="1:4">
      <c r="A285" s="230">
        <v>287</v>
      </c>
      <c r="B285" s="231" t="s">
        <v>413</v>
      </c>
      <c r="C285" s="75" t="s">
        <v>917</v>
      </c>
      <c r="D285" t="s">
        <v>582</v>
      </c>
    </row>
    <row r="286" spans="1:4">
      <c r="A286" s="230">
        <v>288</v>
      </c>
      <c r="B286" s="231" t="s">
        <v>414</v>
      </c>
      <c r="C286" s="230"/>
      <c r="D286" t="s">
        <v>584</v>
      </c>
    </row>
    <row r="287" spans="1:4">
      <c r="A287" s="75">
        <v>289</v>
      </c>
      <c r="B287" s="227" t="s">
        <v>415</v>
      </c>
      <c r="C287" s="75"/>
      <c r="D287" t="s">
        <v>583</v>
      </c>
    </row>
    <row r="288" spans="1:4">
      <c r="A288" s="75">
        <v>290</v>
      </c>
      <c r="B288" s="227" t="s">
        <v>416</v>
      </c>
      <c r="C288" s="75"/>
      <c r="D288" t="s">
        <v>584</v>
      </c>
    </row>
    <row r="289" spans="1:4">
      <c r="A289" s="75">
        <v>291</v>
      </c>
      <c r="B289" s="227" t="s">
        <v>417</v>
      </c>
      <c r="C289" s="75"/>
      <c r="D289" t="s">
        <v>582</v>
      </c>
    </row>
    <row r="290" spans="1:4">
      <c r="A290" s="75">
        <v>292</v>
      </c>
      <c r="B290" s="227" t="s">
        <v>418</v>
      </c>
      <c r="C290" s="75"/>
      <c r="D290" t="s">
        <v>584</v>
      </c>
    </row>
    <row r="291" spans="1:4">
      <c r="A291" s="75">
        <v>293</v>
      </c>
      <c r="B291" s="227" t="s">
        <v>419</v>
      </c>
      <c r="C291" s="75"/>
      <c r="D291" t="s">
        <v>584</v>
      </c>
    </row>
    <row r="292" spans="1:4">
      <c r="A292" s="75">
        <v>294</v>
      </c>
      <c r="B292" s="231" t="s">
        <v>528</v>
      </c>
      <c r="C292" s="75" t="s">
        <v>373</v>
      </c>
      <c r="D292" t="s">
        <v>582</v>
      </c>
    </row>
    <row r="293" spans="1:4">
      <c r="A293" s="75">
        <v>295</v>
      </c>
      <c r="B293" s="227" t="s">
        <v>423</v>
      </c>
      <c r="C293" s="75"/>
      <c r="D293" t="s">
        <v>582</v>
      </c>
    </row>
    <row r="294" spans="1:4">
      <c r="A294" s="75">
        <v>296</v>
      </c>
      <c r="B294" s="227" t="s">
        <v>424</v>
      </c>
      <c r="C294" s="75"/>
      <c r="D294" t="s">
        <v>583</v>
      </c>
    </row>
    <row r="295" spans="1:4">
      <c r="A295" s="75">
        <v>297</v>
      </c>
      <c r="B295" s="227" t="s">
        <v>502</v>
      </c>
      <c r="C295" s="75"/>
      <c r="D295" t="s">
        <v>580</v>
      </c>
    </row>
    <row r="296" spans="1:4">
      <c r="A296" s="75">
        <v>298</v>
      </c>
      <c r="B296" s="227" t="s">
        <v>439</v>
      </c>
      <c r="C296" s="75"/>
      <c r="D296" t="s">
        <v>580</v>
      </c>
    </row>
    <row r="297" spans="1:4">
      <c r="A297" s="75">
        <v>299</v>
      </c>
      <c r="B297" s="227" t="s">
        <v>441</v>
      </c>
      <c r="C297" s="75" t="s">
        <v>525</v>
      </c>
      <c r="D297" t="s">
        <v>582</v>
      </c>
    </row>
    <row r="298" spans="1:4">
      <c r="A298" s="75">
        <v>300</v>
      </c>
      <c r="B298" s="227" t="s">
        <v>442</v>
      </c>
      <c r="C298" s="75"/>
      <c r="D298" t="s">
        <v>582</v>
      </c>
    </row>
    <row r="299" spans="1:4">
      <c r="A299" s="75">
        <v>301</v>
      </c>
      <c r="B299" s="227" t="s">
        <v>443</v>
      </c>
      <c r="C299" s="75"/>
      <c r="D299" t="s">
        <v>582</v>
      </c>
    </row>
    <row r="300" spans="1:4">
      <c r="A300" s="75">
        <v>302</v>
      </c>
      <c r="B300" s="227" t="s">
        <v>444</v>
      </c>
      <c r="C300" s="75"/>
      <c r="D300" t="s">
        <v>582</v>
      </c>
    </row>
    <row r="301" spans="1:4">
      <c r="A301" s="75">
        <v>303</v>
      </c>
      <c r="B301" s="227" t="s">
        <v>445</v>
      </c>
      <c r="C301" s="75"/>
      <c r="D301" t="s">
        <v>582</v>
      </c>
    </row>
    <row r="302" spans="1:4">
      <c r="A302" s="82">
        <v>304</v>
      </c>
      <c r="B302" s="233" t="s">
        <v>446</v>
      </c>
      <c r="C302" s="82"/>
      <c r="D302" t="s">
        <v>582</v>
      </c>
    </row>
    <row r="303" spans="1:4">
      <c r="A303" s="328">
        <v>305</v>
      </c>
      <c r="B303" s="237" t="s">
        <v>447</v>
      </c>
      <c r="C303" s="328" t="s">
        <v>303</v>
      </c>
      <c r="D303" t="s">
        <v>583</v>
      </c>
    </row>
    <row r="304" spans="1:4">
      <c r="A304" s="75">
        <v>306</v>
      </c>
      <c r="B304" s="227" t="s">
        <v>448</v>
      </c>
      <c r="C304" s="75"/>
      <c r="D304" t="s">
        <v>582</v>
      </c>
    </row>
    <row r="305" spans="1:4">
      <c r="A305" s="75">
        <v>307</v>
      </c>
      <c r="B305" s="227" t="s">
        <v>449</v>
      </c>
      <c r="C305" s="75"/>
      <c r="D305" t="s">
        <v>583</v>
      </c>
    </row>
    <row r="306" spans="1:4">
      <c r="A306" s="75">
        <v>308</v>
      </c>
      <c r="B306" s="227" t="s">
        <v>450</v>
      </c>
      <c r="C306" s="75"/>
      <c r="D306" t="s">
        <v>584</v>
      </c>
    </row>
    <row r="307" spans="1:4">
      <c r="A307" s="75">
        <v>309</v>
      </c>
      <c r="B307" s="227" t="s">
        <v>451</v>
      </c>
      <c r="C307" s="75"/>
      <c r="D307" t="s">
        <v>582</v>
      </c>
    </row>
    <row r="308" spans="1:4">
      <c r="A308" s="75">
        <v>310</v>
      </c>
      <c r="B308" s="227" t="s">
        <v>452</v>
      </c>
      <c r="C308" s="82" t="s">
        <v>312</v>
      </c>
      <c r="D308" t="s">
        <v>582</v>
      </c>
    </row>
    <row r="309" spans="1:4">
      <c r="A309" s="75">
        <v>311</v>
      </c>
      <c r="B309" s="227" t="s">
        <v>453</v>
      </c>
      <c r="C309" s="75"/>
      <c r="D309" t="s">
        <v>582</v>
      </c>
    </row>
    <row r="310" spans="1:4">
      <c r="A310" s="75">
        <v>312</v>
      </c>
      <c r="B310" s="227" t="s">
        <v>454</v>
      </c>
      <c r="C310" s="157"/>
      <c r="D310" t="s">
        <v>582</v>
      </c>
    </row>
    <row r="311" spans="1:4">
      <c r="A311" s="75">
        <v>313</v>
      </c>
      <c r="B311" s="227" t="s">
        <v>455</v>
      </c>
      <c r="C311" s="75"/>
      <c r="D311" t="s">
        <v>583</v>
      </c>
    </row>
    <row r="312" spans="1:4">
      <c r="A312" s="75">
        <v>314</v>
      </c>
      <c r="B312" s="227" t="s">
        <v>456</v>
      </c>
      <c r="C312" s="75"/>
      <c r="D312" t="s">
        <v>584</v>
      </c>
    </row>
    <row r="313" spans="1:4">
      <c r="A313" s="75">
        <v>315</v>
      </c>
      <c r="B313" s="227" t="s">
        <v>457</v>
      </c>
      <c r="C313" s="75"/>
      <c r="D313" t="s">
        <v>583</v>
      </c>
    </row>
    <row r="314" spans="1:4">
      <c r="A314" s="75">
        <v>316</v>
      </c>
      <c r="B314" s="227" t="s">
        <v>458</v>
      </c>
      <c r="C314" s="75"/>
      <c r="D314" t="s">
        <v>584</v>
      </c>
    </row>
    <row r="315" spans="1:4">
      <c r="A315" s="75">
        <v>317</v>
      </c>
      <c r="B315" s="227" t="s">
        <v>459</v>
      </c>
      <c r="C315" s="75"/>
      <c r="D315" t="s">
        <v>580</v>
      </c>
    </row>
    <row r="316" spans="1:4" ht="15" thickBot="1">
      <c r="A316" s="82">
        <v>318</v>
      </c>
      <c r="B316" s="233" t="s">
        <v>460</v>
      </c>
      <c r="C316" s="82"/>
      <c r="D316" t="s">
        <v>580</v>
      </c>
    </row>
    <row r="317" spans="1:4">
      <c r="A317" s="226">
        <v>319</v>
      </c>
      <c r="B317" s="232" t="s">
        <v>461</v>
      </c>
      <c r="C317" s="226"/>
      <c r="D317" t="s">
        <v>584</v>
      </c>
    </row>
    <row r="318" spans="1:4">
      <c r="A318" s="75">
        <v>320</v>
      </c>
      <c r="B318" s="227" t="s">
        <v>462</v>
      </c>
      <c r="C318" s="75"/>
      <c r="D318" t="s">
        <v>583</v>
      </c>
    </row>
    <row r="319" spans="1:4">
      <c r="A319" s="75">
        <v>321</v>
      </c>
      <c r="B319" s="227" t="s">
        <v>463</v>
      </c>
      <c r="C319" s="75"/>
      <c r="D319" t="s">
        <v>584</v>
      </c>
    </row>
    <row r="320" spans="1:4">
      <c r="A320" s="75">
        <v>322</v>
      </c>
      <c r="B320" s="227" t="s">
        <v>464</v>
      </c>
      <c r="C320" s="75"/>
      <c r="D320" t="s">
        <v>580</v>
      </c>
    </row>
    <row r="321" spans="1:4">
      <c r="A321" s="75">
        <v>323</v>
      </c>
      <c r="B321" s="337" t="s">
        <v>465</v>
      </c>
      <c r="C321" s="75" t="s">
        <v>373</v>
      </c>
      <c r="D321" t="s">
        <v>580</v>
      </c>
    </row>
    <row r="322" spans="1:4">
      <c r="A322" s="75">
        <v>324</v>
      </c>
      <c r="B322" s="227" t="s">
        <v>466</v>
      </c>
      <c r="C322" s="75"/>
      <c r="D322" t="s">
        <v>580</v>
      </c>
    </row>
    <row r="323" spans="1:4">
      <c r="A323" s="75">
        <v>325</v>
      </c>
      <c r="B323" s="227" t="s">
        <v>467</v>
      </c>
      <c r="C323" s="75"/>
      <c r="D323" t="s">
        <v>580</v>
      </c>
    </row>
    <row r="324" spans="1:4">
      <c r="A324" s="75">
        <v>326</v>
      </c>
      <c r="B324" s="227" t="s">
        <v>468</v>
      </c>
      <c r="C324" s="75"/>
      <c r="D324" t="s">
        <v>580</v>
      </c>
    </row>
    <row r="325" spans="1:4">
      <c r="A325" s="75">
        <v>327</v>
      </c>
      <c r="B325" s="227" t="s">
        <v>469</v>
      </c>
      <c r="C325" s="75" t="s">
        <v>220</v>
      </c>
      <c r="D325" t="s">
        <v>584</v>
      </c>
    </row>
    <row r="326" spans="1:4">
      <c r="A326" s="75">
        <v>328</v>
      </c>
      <c r="B326" s="227" t="s">
        <v>470</v>
      </c>
      <c r="C326" s="75" t="s">
        <v>220</v>
      </c>
      <c r="D326" t="s">
        <v>584</v>
      </c>
    </row>
    <row r="327" spans="1:4">
      <c r="A327" s="75">
        <v>329</v>
      </c>
      <c r="B327" s="227" t="s">
        <v>471</v>
      </c>
      <c r="C327" s="75"/>
      <c r="D327" t="s">
        <v>584</v>
      </c>
    </row>
    <row r="328" spans="1:4">
      <c r="A328" s="75">
        <v>330</v>
      </c>
      <c r="B328" s="227" t="s">
        <v>472</v>
      </c>
      <c r="C328" s="75" t="s">
        <v>619</v>
      </c>
      <c r="D328" t="s">
        <v>584</v>
      </c>
    </row>
    <row r="329" spans="1:4">
      <c r="A329" s="75">
        <v>331</v>
      </c>
      <c r="B329" s="227" t="s">
        <v>473</v>
      </c>
      <c r="C329" s="75" t="s">
        <v>619</v>
      </c>
      <c r="D329" t="s">
        <v>584</v>
      </c>
    </row>
    <row r="330" spans="1:4">
      <c r="A330" s="75">
        <v>332</v>
      </c>
      <c r="B330" s="227" t="s">
        <v>474</v>
      </c>
      <c r="C330" s="75"/>
      <c r="D330" t="s">
        <v>584</v>
      </c>
    </row>
    <row r="331" spans="1:4">
      <c r="A331" s="75">
        <v>333</v>
      </c>
      <c r="B331" s="227" t="s">
        <v>475</v>
      </c>
      <c r="C331" s="75"/>
      <c r="D331" t="s">
        <v>581</v>
      </c>
    </row>
    <row r="332" spans="1:4">
      <c r="A332" s="75">
        <v>334</v>
      </c>
      <c r="B332" s="227" t="s">
        <v>476</v>
      </c>
      <c r="C332" s="230" t="s">
        <v>810</v>
      </c>
      <c r="D332" t="s">
        <v>580</v>
      </c>
    </row>
    <row r="333" spans="1:4">
      <c r="A333" s="230">
        <v>335</v>
      </c>
      <c r="B333" s="231" t="s">
        <v>477</v>
      </c>
      <c r="C333" s="230"/>
      <c r="D333" t="s">
        <v>584</v>
      </c>
    </row>
    <row r="334" spans="1:4">
      <c r="A334" s="75">
        <v>336</v>
      </c>
      <c r="B334" s="227" t="s">
        <v>478</v>
      </c>
      <c r="C334" s="230" t="s">
        <v>810</v>
      </c>
      <c r="D334" t="s">
        <v>584</v>
      </c>
    </row>
    <row r="335" spans="1:4">
      <c r="A335" s="82">
        <v>337</v>
      </c>
      <c r="B335" s="233" t="s">
        <v>479</v>
      </c>
      <c r="C335" s="75"/>
      <c r="D335" t="s">
        <v>580</v>
      </c>
    </row>
    <row r="336" spans="1:4">
      <c r="A336" s="75">
        <v>338</v>
      </c>
      <c r="B336" s="227" t="s">
        <v>480</v>
      </c>
      <c r="C336" s="75"/>
      <c r="D336" t="s">
        <v>580</v>
      </c>
    </row>
    <row r="337" spans="1:4">
      <c r="A337" s="342">
        <v>339</v>
      </c>
      <c r="B337" s="343" t="s">
        <v>481</v>
      </c>
      <c r="C337" s="342" t="s">
        <v>922</v>
      </c>
      <c r="D337" t="s">
        <v>580</v>
      </c>
    </row>
    <row r="338" spans="1:4">
      <c r="A338" s="75">
        <v>340</v>
      </c>
      <c r="B338" s="227" t="s">
        <v>482</v>
      </c>
      <c r="C338" s="75"/>
      <c r="D338" t="s">
        <v>584</v>
      </c>
    </row>
    <row r="339" spans="1:4">
      <c r="A339" s="157">
        <v>341</v>
      </c>
      <c r="B339" s="235" t="s">
        <v>483</v>
      </c>
      <c r="C339" s="157"/>
      <c r="D339" t="s">
        <v>582</v>
      </c>
    </row>
    <row r="340" spans="1:4">
      <c r="A340" s="75">
        <v>342</v>
      </c>
      <c r="B340" s="227" t="s">
        <v>484</v>
      </c>
      <c r="C340" s="75" t="s">
        <v>264</v>
      </c>
      <c r="D340" t="s">
        <v>584</v>
      </c>
    </row>
    <row r="341" spans="1:4">
      <c r="A341" s="75">
        <v>343</v>
      </c>
      <c r="B341" s="227" t="s">
        <v>485</v>
      </c>
      <c r="C341" s="75" t="s">
        <v>360</v>
      </c>
      <c r="D341" t="s">
        <v>584</v>
      </c>
    </row>
    <row r="342" spans="1:4">
      <c r="A342" s="75">
        <v>344</v>
      </c>
      <c r="B342" s="227" t="s">
        <v>486</v>
      </c>
      <c r="C342" s="75" t="s">
        <v>360</v>
      </c>
      <c r="D342" t="s">
        <v>582</v>
      </c>
    </row>
    <row r="343" spans="1:4">
      <c r="A343" s="75">
        <v>345</v>
      </c>
      <c r="B343" s="227" t="s">
        <v>487</v>
      </c>
      <c r="C343" s="75" t="s">
        <v>360</v>
      </c>
      <c r="D343" t="s">
        <v>580</v>
      </c>
    </row>
    <row r="344" spans="1:4">
      <c r="A344" s="75">
        <v>346</v>
      </c>
      <c r="B344" s="227" t="s">
        <v>488</v>
      </c>
      <c r="C344" s="75" t="s">
        <v>360</v>
      </c>
      <c r="D344" t="s">
        <v>583</v>
      </c>
    </row>
    <row r="345" spans="1:4">
      <c r="A345" s="75">
        <v>347</v>
      </c>
      <c r="B345" s="227" t="s">
        <v>489</v>
      </c>
      <c r="C345" s="75" t="s">
        <v>920</v>
      </c>
      <c r="D345" t="s">
        <v>584</v>
      </c>
    </row>
    <row r="346" spans="1:4">
      <c r="A346" s="75">
        <v>348</v>
      </c>
      <c r="B346" s="227" t="s">
        <v>490</v>
      </c>
      <c r="C346" s="75"/>
      <c r="D346" t="s">
        <v>582</v>
      </c>
    </row>
    <row r="347" spans="1:4">
      <c r="A347" s="82">
        <v>349</v>
      </c>
      <c r="B347" s="233" t="s">
        <v>491</v>
      </c>
      <c r="C347" s="82" t="s">
        <v>920</v>
      </c>
      <c r="D347" t="s">
        <v>584</v>
      </c>
    </row>
    <row r="348" spans="1:4">
      <c r="A348" s="75">
        <v>350</v>
      </c>
      <c r="B348" s="227" t="s">
        <v>492</v>
      </c>
      <c r="C348" s="75"/>
      <c r="D348" t="s">
        <v>584</v>
      </c>
    </row>
    <row r="349" spans="1:4">
      <c r="A349" s="157">
        <v>351</v>
      </c>
      <c r="B349" s="235" t="s">
        <v>493</v>
      </c>
      <c r="C349" s="157"/>
      <c r="D349" t="s">
        <v>580</v>
      </c>
    </row>
    <row r="350" spans="1:4">
      <c r="A350" s="75">
        <v>352</v>
      </c>
      <c r="B350" s="227" t="s">
        <v>494</v>
      </c>
      <c r="C350" s="75"/>
      <c r="D350" t="s">
        <v>584</v>
      </c>
    </row>
    <row r="351" spans="1:4">
      <c r="A351" s="75">
        <v>353</v>
      </c>
      <c r="B351" s="227" t="s">
        <v>495</v>
      </c>
      <c r="C351" s="75"/>
      <c r="D351" t="s">
        <v>582</v>
      </c>
    </row>
    <row r="352" spans="1:4">
      <c r="A352" s="75">
        <v>354</v>
      </c>
      <c r="B352" s="36" t="s">
        <v>496</v>
      </c>
      <c r="C352" s="75"/>
      <c r="D352" t="s">
        <v>582</v>
      </c>
    </row>
    <row r="353" spans="1:4">
      <c r="A353" s="75">
        <v>355</v>
      </c>
      <c r="B353" s="227" t="s">
        <v>497</v>
      </c>
      <c r="C353" s="75" t="s">
        <v>332</v>
      </c>
      <c r="D353" t="s">
        <v>584</v>
      </c>
    </row>
    <row r="354" spans="1:4">
      <c r="A354" s="75">
        <v>356</v>
      </c>
      <c r="B354" s="227" t="s">
        <v>498</v>
      </c>
      <c r="C354" s="75" t="s">
        <v>332</v>
      </c>
      <c r="D354" t="s">
        <v>580</v>
      </c>
    </row>
    <row r="355" spans="1:4">
      <c r="A355" s="75">
        <v>357</v>
      </c>
      <c r="B355" s="227" t="s">
        <v>503</v>
      </c>
      <c r="C355" s="75" t="s">
        <v>360</v>
      </c>
      <c r="D355" t="s">
        <v>584</v>
      </c>
    </row>
    <row r="356" spans="1:4">
      <c r="A356" s="75">
        <v>358</v>
      </c>
      <c r="B356" s="227" t="s">
        <v>504</v>
      </c>
      <c r="C356" s="75"/>
      <c r="D356" t="s">
        <v>584</v>
      </c>
    </row>
    <row r="357" spans="1:4">
      <c r="A357" s="75">
        <v>359</v>
      </c>
      <c r="B357" s="227" t="s">
        <v>505</v>
      </c>
      <c r="C357" s="75" t="s">
        <v>360</v>
      </c>
      <c r="D357" t="s">
        <v>584</v>
      </c>
    </row>
    <row r="358" spans="1:4">
      <c r="A358" s="75">
        <v>360</v>
      </c>
      <c r="B358" s="227" t="s">
        <v>506</v>
      </c>
      <c r="C358" s="75" t="s">
        <v>360</v>
      </c>
      <c r="D358" t="s">
        <v>582</v>
      </c>
    </row>
    <row r="359" spans="1:4">
      <c r="A359" s="75">
        <v>361</v>
      </c>
      <c r="B359" s="227" t="s">
        <v>507</v>
      </c>
      <c r="C359" s="75" t="s">
        <v>205</v>
      </c>
      <c r="D359" t="s">
        <v>581</v>
      </c>
    </row>
    <row r="360" spans="1:4">
      <c r="A360" s="75">
        <v>362</v>
      </c>
      <c r="B360" s="227" t="s">
        <v>508</v>
      </c>
      <c r="C360" s="75" t="s">
        <v>360</v>
      </c>
      <c r="D360" t="s">
        <v>581</v>
      </c>
    </row>
    <row r="361" spans="1:4">
      <c r="A361" s="75">
        <v>363</v>
      </c>
      <c r="B361" s="227" t="s">
        <v>509</v>
      </c>
      <c r="C361" s="75"/>
      <c r="D361" t="s">
        <v>583</v>
      </c>
    </row>
    <row r="362" spans="1:4">
      <c r="A362" s="75">
        <v>364</v>
      </c>
      <c r="B362" s="227" t="s">
        <v>510</v>
      </c>
      <c r="C362" s="75"/>
      <c r="D362" t="s">
        <v>582</v>
      </c>
    </row>
    <row r="363" spans="1:4">
      <c r="A363" s="75">
        <v>365</v>
      </c>
      <c r="B363" s="231" t="s">
        <v>511</v>
      </c>
      <c r="C363" s="75" t="s">
        <v>173</v>
      </c>
      <c r="D363" t="s">
        <v>583</v>
      </c>
    </row>
    <row r="364" spans="1:4">
      <c r="A364" s="230">
        <v>366</v>
      </c>
      <c r="B364" s="231" t="s">
        <v>512</v>
      </c>
      <c r="C364" s="230"/>
      <c r="D364" t="s">
        <v>582</v>
      </c>
    </row>
    <row r="365" spans="1:4">
      <c r="A365" s="75">
        <v>367</v>
      </c>
      <c r="B365" s="227" t="s">
        <v>513</v>
      </c>
      <c r="C365" s="75" t="s">
        <v>823</v>
      </c>
      <c r="D365" t="s">
        <v>582</v>
      </c>
    </row>
    <row r="366" spans="1:4">
      <c r="A366" s="230">
        <v>368</v>
      </c>
      <c r="B366" s="231" t="s">
        <v>514</v>
      </c>
      <c r="C366" s="230"/>
      <c r="D366" t="s">
        <v>580</v>
      </c>
    </row>
    <row r="367" spans="1:4">
      <c r="A367" s="230">
        <v>369</v>
      </c>
      <c r="B367" s="231" t="s">
        <v>529</v>
      </c>
      <c r="C367" s="230"/>
      <c r="D367" t="s">
        <v>583</v>
      </c>
    </row>
    <row r="368" spans="1:4">
      <c r="A368" s="75">
        <v>370</v>
      </c>
      <c r="B368" s="227" t="s">
        <v>523</v>
      </c>
      <c r="C368" s="75" t="s">
        <v>823</v>
      </c>
      <c r="D368" t="s">
        <v>580</v>
      </c>
    </row>
    <row r="369" spans="1:4">
      <c r="A369" s="75">
        <v>371</v>
      </c>
      <c r="B369" s="227" t="s">
        <v>524</v>
      </c>
      <c r="C369" s="230" t="s">
        <v>810</v>
      </c>
      <c r="D369" t="s">
        <v>582</v>
      </c>
    </row>
    <row r="370" spans="1:4">
      <c r="A370" s="75">
        <v>372</v>
      </c>
      <c r="B370" s="231" t="s">
        <v>530</v>
      </c>
      <c r="C370" s="334" t="s">
        <v>918</v>
      </c>
      <c r="D370" t="s">
        <v>583</v>
      </c>
    </row>
    <row r="371" spans="1:4">
      <c r="A371" s="75">
        <v>373</v>
      </c>
      <c r="B371" s="227" t="s">
        <v>531</v>
      </c>
      <c r="C371" s="75"/>
      <c r="D371" t="s">
        <v>581</v>
      </c>
    </row>
    <row r="372" spans="1:4" ht="15" thickBot="1">
      <c r="A372" s="82">
        <v>374</v>
      </c>
      <c r="B372" s="233" t="s">
        <v>532</v>
      </c>
      <c r="C372" s="82"/>
      <c r="D372" t="s">
        <v>580</v>
      </c>
    </row>
    <row r="373" spans="1:4">
      <c r="A373" s="226">
        <v>375</v>
      </c>
      <c r="B373" s="232" t="s">
        <v>533</v>
      </c>
      <c r="C373" s="226"/>
      <c r="D373" t="s">
        <v>584</v>
      </c>
    </row>
    <row r="374" spans="1:4">
      <c r="A374" s="75">
        <v>376</v>
      </c>
      <c r="B374" s="227" t="s">
        <v>534</v>
      </c>
      <c r="C374" s="75"/>
      <c r="D374" t="s">
        <v>580</v>
      </c>
    </row>
    <row r="375" spans="1:4">
      <c r="A375" s="75">
        <v>377</v>
      </c>
      <c r="B375" s="227" t="s">
        <v>535</v>
      </c>
      <c r="C375" s="75" t="s">
        <v>389</v>
      </c>
      <c r="D375" t="s">
        <v>580</v>
      </c>
    </row>
    <row r="376" spans="1:4">
      <c r="A376" s="75">
        <v>378</v>
      </c>
      <c r="B376" s="227" t="s">
        <v>536</v>
      </c>
      <c r="C376" s="75" t="s">
        <v>173</v>
      </c>
      <c r="D376" t="s">
        <v>580</v>
      </c>
    </row>
    <row r="377" spans="1:4">
      <c r="A377" s="75">
        <v>379</v>
      </c>
      <c r="B377" s="227" t="s">
        <v>537</v>
      </c>
      <c r="C377" s="75" t="s">
        <v>173</v>
      </c>
      <c r="D377" t="s">
        <v>580</v>
      </c>
    </row>
    <row r="378" spans="1:4">
      <c r="A378" s="75">
        <v>380</v>
      </c>
      <c r="B378" s="227" t="s">
        <v>538</v>
      </c>
      <c r="C378" s="75" t="s">
        <v>823</v>
      </c>
      <c r="D378" t="s">
        <v>580</v>
      </c>
    </row>
    <row r="379" spans="1:4">
      <c r="A379" s="75">
        <v>381</v>
      </c>
      <c r="B379" s="227" t="s">
        <v>539</v>
      </c>
      <c r="C379" s="75"/>
      <c r="D379" t="s">
        <v>584</v>
      </c>
    </row>
    <row r="380" spans="1:4">
      <c r="A380" s="75">
        <v>382</v>
      </c>
      <c r="B380" s="227" t="s">
        <v>540</v>
      </c>
      <c r="C380" s="75"/>
      <c r="D380" t="s">
        <v>581</v>
      </c>
    </row>
    <row r="381" spans="1:4">
      <c r="A381" s="230">
        <v>383</v>
      </c>
      <c r="B381" s="231" t="s">
        <v>541</v>
      </c>
      <c r="C381" s="230"/>
      <c r="D381" t="s">
        <v>580</v>
      </c>
    </row>
    <row r="382" spans="1:4">
      <c r="A382" s="230">
        <v>384</v>
      </c>
      <c r="B382" s="231" t="s">
        <v>542</v>
      </c>
      <c r="C382" s="75" t="s">
        <v>917</v>
      </c>
      <c r="D382" t="s">
        <v>583</v>
      </c>
    </row>
    <row r="383" spans="1:4">
      <c r="A383" s="75">
        <v>385</v>
      </c>
      <c r="B383" s="227" t="s">
        <v>543</v>
      </c>
      <c r="C383" s="75" t="s">
        <v>322</v>
      </c>
      <c r="D383" t="s">
        <v>582</v>
      </c>
    </row>
    <row r="384" spans="1:4">
      <c r="A384" s="75">
        <v>386</v>
      </c>
      <c r="B384" s="227" t="s">
        <v>544</v>
      </c>
      <c r="C384" s="75"/>
      <c r="D384" t="s">
        <v>582</v>
      </c>
    </row>
    <row r="385" spans="1:4" ht="15" thickBot="1">
      <c r="A385" s="82">
        <v>387</v>
      </c>
      <c r="B385" s="233" t="s">
        <v>545</v>
      </c>
      <c r="C385" s="82"/>
      <c r="D385" t="s">
        <v>584</v>
      </c>
    </row>
    <row r="386" spans="1:4">
      <c r="A386" s="226">
        <v>388</v>
      </c>
      <c r="B386" s="232" t="s">
        <v>546</v>
      </c>
      <c r="C386" s="226"/>
      <c r="D386" t="s">
        <v>582</v>
      </c>
    </row>
    <row r="387" spans="1:4">
      <c r="A387" s="75">
        <v>389</v>
      </c>
      <c r="B387" s="227" t="s">
        <v>547</v>
      </c>
      <c r="C387" s="75"/>
      <c r="D387" t="s">
        <v>580</v>
      </c>
    </row>
    <row r="388" spans="1:4">
      <c r="A388" s="75">
        <v>390</v>
      </c>
      <c r="B388" s="227" t="s">
        <v>548</v>
      </c>
      <c r="C388" s="75"/>
      <c r="D388" t="s">
        <v>581</v>
      </c>
    </row>
    <row r="389" spans="1:4">
      <c r="A389" s="75">
        <v>391</v>
      </c>
      <c r="B389" s="227" t="s">
        <v>549</v>
      </c>
      <c r="C389" s="230" t="s">
        <v>303</v>
      </c>
      <c r="D389" t="s">
        <v>583</v>
      </c>
    </row>
    <row r="390" spans="1:4">
      <c r="A390" s="75">
        <v>392</v>
      </c>
      <c r="B390" s="227" t="s">
        <v>550</v>
      </c>
      <c r="C390" s="75"/>
      <c r="D390" t="s">
        <v>583</v>
      </c>
    </row>
    <row r="391" spans="1:4">
      <c r="A391" s="75">
        <v>393</v>
      </c>
      <c r="B391" s="227" t="s">
        <v>551</v>
      </c>
      <c r="C391" s="75"/>
      <c r="D391" t="s">
        <v>581</v>
      </c>
    </row>
    <row r="392" spans="1:4">
      <c r="A392" s="75">
        <v>394</v>
      </c>
      <c r="B392" s="227" t="s">
        <v>552</v>
      </c>
      <c r="C392" s="75"/>
      <c r="D392" t="s">
        <v>580</v>
      </c>
    </row>
    <row r="393" spans="1:4" ht="15" thickBot="1">
      <c r="A393" s="228">
        <v>395</v>
      </c>
      <c r="B393" s="229" t="s">
        <v>553</v>
      </c>
      <c r="C393" s="228"/>
      <c r="D393" t="s">
        <v>583</v>
      </c>
    </row>
    <row r="394" spans="1:4">
      <c r="A394" s="157">
        <v>396</v>
      </c>
      <c r="B394" s="235" t="s">
        <v>554</v>
      </c>
      <c r="C394" s="157"/>
      <c r="D394" t="s">
        <v>580</v>
      </c>
    </row>
    <row r="395" spans="1:4">
      <c r="A395" s="75">
        <v>397</v>
      </c>
      <c r="B395" s="227" t="s">
        <v>555</v>
      </c>
      <c r="C395" s="75" t="s">
        <v>254</v>
      </c>
      <c r="D395" t="s">
        <v>581</v>
      </c>
    </row>
    <row r="396" spans="1:4">
      <c r="A396" s="75">
        <v>398</v>
      </c>
      <c r="B396" s="227" t="s">
        <v>556</v>
      </c>
      <c r="C396" s="75"/>
      <c r="D396" t="s">
        <v>583</v>
      </c>
    </row>
    <row r="397" spans="1:4">
      <c r="A397" s="75">
        <v>399</v>
      </c>
      <c r="B397" s="227" t="s">
        <v>557</v>
      </c>
      <c r="C397" s="75"/>
      <c r="D397" t="s">
        <v>582</v>
      </c>
    </row>
    <row r="398" spans="1:4">
      <c r="A398" s="75">
        <v>400</v>
      </c>
      <c r="B398" s="227" t="s">
        <v>558</v>
      </c>
      <c r="C398" s="75"/>
      <c r="D398" t="s">
        <v>580</v>
      </c>
    </row>
    <row r="399" spans="1:4">
      <c r="A399" s="75">
        <v>401</v>
      </c>
      <c r="B399" s="227" t="s">
        <v>559</v>
      </c>
      <c r="C399" s="75"/>
      <c r="D399" t="s">
        <v>580</v>
      </c>
    </row>
    <row r="400" spans="1:4">
      <c r="A400" s="75">
        <v>402</v>
      </c>
      <c r="B400" s="227" t="s">
        <v>560</v>
      </c>
      <c r="C400" s="75"/>
      <c r="D400" t="s">
        <v>580</v>
      </c>
    </row>
    <row r="401" spans="1:4">
      <c r="A401" s="75">
        <v>403</v>
      </c>
      <c r="B401" s="227" t="s">
        <v>561</v>
      </c>
      <c r="C401" s="75"/>
      <c r="D401" t="s">
        <v>580</v>
      </c>
    </row>
    <row r="402" spans="1:4">
      <c r="A402" s="75">
        <v>404</v>
      </c>
      <c r="B402" s="227" t="s">
        <v>562</v>
      </c>
      <c r="C402" s="75" t="s">
        <v>264</v>
      </c>
      <c r="D402" t="s">
        <v>583</v>
      </c>
    </row>
    <row r="403" spans="1:4">
      <c r="A403" s="75">
        <v>405</v>
      </c>
      <c r="B403" s="227" t="s">
        <v>563</v>
      </c>
      <c r="C403" s="75"/>
      <c r="D403" t="s">
        <v>583</v>
      </c>
    </row>
    <row r="404" spans="1:4">
      <c r="A404" s="75">
        <v>406</v>
      </c>
      <c r="B404" s="227" t="s">
        <v>294</v>
      </c>
      <c r="C404" s="75"/>
      <c r="D404" t="s">
        <v>583</v>
      </c>
    </row>
    <row r="405" spans="1:4">
      <c r="A405" s="75">
        <v>407</v>
      </c>
      <c r="B405" s="227" t="s">
        <v>564</v>
      </c>
      <c r="C405" s="75"/>
      <c r="D405" t="s">
        <v>584</v>
      </c>
    </row>
    <row r="406" spans="1:4">
      <c r="A406" s="75">
        <v>408</v>
      </c>
      <c r="B406" s="227" t="s">
        <v>565</v>
      </c>
      <c r="C406" s="75"/>
      <c r="D406" t="s">
        <v>580</v>
      </c>
    </row>
    <row r="407" spans="1:4">
      <c r="A407" s="75">
        <v>409</v>
      </c>
      <c r="B407" s="227" t="s">
        <v>566</v>
      </c>
      <c r="C407" s="75"/>
      <c r="D407" t="s">
        <v>580</v>
      </c>
    </row>
    <row r="408" spans="1:4">
      <c r="A408" s="75">
        <v>410</v>
      </c>
      <c r="B408" s="227" t="s">
        <v>567</v>
      </c>
      <c r="C408" s="75"/>
      <c r="D408" t="s">
        <v>581</v>
      </c>
    </row>
    <row r="409" spans="1:4">
      <c r="A409" s="75">
        <v>411</v>
      </c>
      <c r="B409" s="227" t="s">
        <v>568</v>
      </c>
      <c r="C409" s="75"/>
      <c r="D409" t="s">
        <v>580</v>
      </c>
    </row>
    <row r="410" spans="1:4">
      <c r="A410" s="75">
        <v>412</v>
      </c>
      <c r="B410" s="227" t="s">
        <v>569</v>
      </c>
      <c r="C410" s="230" t="s">
        <v>689</v>
      </c>
      <c r="D410" t="s">
        <v>582</v>
      </c>
    </row>
    <row r="411" spans="1:4">
      <c r="A411" s="75">
        <v>413</v>
      </c>
      <c r="B411" s="231" t="s">
        <v>570</v>
      </c>
      <c r="C411" s="75" t="s">
        <v>130</v>
      </c>
      <c r="D411" t="s">
        <v>584</v>
      </c>
    </row>
    <row r="412" spans="1:4">
      <c r="A412" s="75">
        <v>414</v>
      </c>
      <c r="B412" s="227" t="s">
        <v>571</v>
      </c>
      <c r="C412" s="75" t="s">
        <v>173</v>
      </c>
      <c r="D412" t="s">
        <v>584</v>
      </c>
    </row>
    <row r="413" spans="1:4">
      <c r="A413" s="75">
        <v>415</v>
      </c>
      <c r="B413" s="227" t="s">
        <v>572</v>
      </c>
      <c r="C413" s="75" t="s">
        <v>525</v>
      </c>
      <c r="D413" t="s">
        <v>584</v>
      </c>
    </row>
    <row r="414" spans="1:4">
      <c r="A414" s="75">
        <v>416</v>
      </c>
      <c r="B414" s="227" t="s">
        <v>573</v>
      </c>
      <c r="C414" s="75"/>
      <c r="D414" t="s">
        <v>580</v>
      </c>
    </row>
    <row r="415" spans="1:4">
      <c r="A415" s="75">
        <v>417</v>
      </c>
      <c r="B415" s="227" t="s">
        <v>574</v>
      </c>
      <c r="C415" s="75" t="s">
        <v>525</v>
      </c>
      <c r="D415" t="s">
        <v>580</v>
      </c>
    </row>
    <row r="416" spans="1:4">
      <c r="A416" s="75">
        <v>418</v>
      </c>
      <c r="B416" s="227" t="s">
        <v>575</v>
      </c>
      <c r="C416" s="75" t="s">
        <v>332</v>
      </c>
      <c r="D416" t="s">
        <v>580</v>
      </c>
    </row>
    <row r="417" spans="1:4">
      <c r="A417" s="75">
        <v>419</v>
      </c>
      <c r="B417" s="227" t="s">
        <v>576</v>
      </c>
      <c r="C417" s="75"/>
      <c r="D417" t="s">
        <v>580</v>
      </c>
    </row>
    <row r="418" spans="1:4">
      <c r="A418" s="75">
        <v>420</v>
      </c>
      <c r="B418" s="227" t="s">
        <v>577</v>
      </c>
      <c r="C418" s="75" t="s">
        <v>525</v>
      </c>
      <c r="D418" t="s">
        <v>580</v>
      </c>
    </row>
    <row r="419" spans="1:4">
      <c r="A419" s="75">
        <v>421</v>
      </c>
      <c r="B419" s="231" t="s">
        <v>578</v>
      </c>
      <c r="C419" s="75" t="s">
        <v>332</v>
      </c>
      <c r="D419" t="s">
        <v>584</v>
      </c>
    </row>
    <row r="420" spans="1:4">
      <c r="A420" s="75">
        <v>422</v>
      </c>
      <c r="B420" s="227" t="s">
        <v>579</v>
      </c>
      <c r="C420" s="75"/>
      <c r="D420" t="s">
        <v>584</v>
      </c>
    </row>
    <row r="421" spans="1:4">
      <c r="A421" s="75">
        <v>423</v>
      </c>
      <c r="B421" s="227" t="s">
        <v>598</v>
      </c>
      <c r="C421" s="75"/>
      <c r="D421" t="s">
        <v>584</v>
      </c>
    </row>
    <row r="422" spans="1:4">
      <c r="A422" s="82">
        <v>424</v>
      </c>
      <c r="B422" s="233" t="s">
        <v>620</v>
      </c>
      <c r="C422" s="82" t="s">
        <v>264</v>
      </c>
      <c r="D422" t="s">
        <v>580</v>
      </c>
    </row>
    <row r="423" spans="1:4">
      <c r="A423" s="75">
        <v>425</v>
      </c>
      <c r="B423" s="227" t="s">
        <v>599</v>
      </c>
      <c r="C423" s="75"/>
      <c r="D423" t="s">
        <v>584</v>
      </c>
    </row>
    <row r="424" spans="1:4">
      <c r="A424" s="157">
        <v>426</v>
      </c>
      <c r="B424" s="235" t="s">
        <v>600</v>
      </c>
      <c r="C424" s="157"/>
      <c r="D424" t="s">
        <v>584</v>
      </c>
    </row>
    <row r="425" spans="1:4">
      <c r="A425" s="230">
        <v>427</v>
      </c>
      <c r="B425" s="231" t="s">
        <v>601</v>
      </c>
      <c r="C425" s="230"/>
      <c r="D425" t="s">
        <v>584</v>
      </c>
    </row>
    <row r="426" spans="1:4">
      <c r="A426" s="75">
        <v>428</v>
      </c>
      <c r="B426" s="227" t="s">
        <v>621</v>
      </c>
      <c r="C426" s="75" t="s">
        <v>823</v>
      </c>
      <c r="D426" t="s">
        <v>584</v>
      </c>
    </row>
    <row r="427" spans="1:4">
      <c r="A427" s="75">
        <v>429</v>
      </c>
      <c r="B427" s="227" t="s">
        <v>622</v>
      </c>
      <c r="C427" s="75" t="s">
        <v>823</v>
      </c>
      <c r="D427" t="s">
        <v>584</v>
      </c>
    </row>
    <row r="428" spans="1:4">
      <c r="A428" s="75">
        <v>430</v>
      </c>
      <c r="B428" s="227" t="s">
        <v>623</v>
      </c>
      <c r="C428" s="75" t="s">
        <v>823</v>
      </c>
      <c r="D428" t="s">
        <v>584</v>
      </c>
    </row>
    <row r="429" spans="1:4">
      <c r="A429" s="75">
        <v>431</v>
      </c>
      <c r="B429" s="227" t="s">
        <v>624</v>
      </c>
      <c r="C429" s="75" t="s">
        <v>823</v>
      </c>
    </row>
    <row r="430" spans="1:4">
      <c r="A430" s="75">
        <v>432</v>
      </c>
      <c r="B430" s="227" t="s">
        <v>625</v>
      </c>
      <c r="C430" s="75" t="s">
        <v>823</v>
      </c>
    </row>
    <row r="431" spans="1:4">
      <c r="A431" s="230">
        <v>433</v>
      </c>
      <c r="B431" s="231" t="s">
        <v>626</v>
      </c>
      <c r="C431" s="75" t="s">
        <v>917</v>
      </c>
    </row>
    <row r="432" spans="1:4">
      <c r="A432" s="75">
        <v>434</v>
      </c>
      <c r="B432" s="227" t="s">
        <v>627</v>
      </c>
      <c r="C432" s="75" t="s">
        <v>823</v>
      </c>
    </row>
    <row r="433" spans="1:3">
      <c r="A433" s="75">
        <v>437</v>
      </c>
      <c r="B433" s="227" t="s">
        <v>630</v>
      </c>
      <c r="C433" s="75"/>
    </row>
    <row r="434" spans="1:3">
      <c r="A434" s="75">
        <v>438</v>
      </c>
      <c r="B434" s="227" t="s">
        <v>631</v>
      </c>
      <c r="C434" s="75"/>
    </row>
    <row r="435" spans="1:3">
      <c r="A435" s="75">
        <v>439</v>
      </c>
      <c r="B435" s="227" t="s">
        <v>632</v>
      </c>
      <c r="C435" s="75"/>
    </row>
    <row r="436" spans="1:3">
      <c r="A436" s="75">
        <v>440</v>
      </c>
      <c r="B436" s="227" t="s">
        <v>633</v>
      </c>
      <c r="C436" s="75" t="s">
        <v>525</v>
      </c>
    </row>
    <row r="437" spans="1:3">
      <c r="A437" s="75">
        <v>441</v>
      </c>
      <c r="B437" s="227" t="s">
        <v>634</v>
      </c>
      <c r="C437" s="230"/>
    </row>
    <row r="438" spans="1:3">
      <c r="A438" s="75">
        <v>442</v>
      </c>
      <c r="B438" s="227" t="s">
        <v>635</v>
      </c>
      <c r="C438" s="75"/>
    </row>
    <row r="439" spans="1:3">
      <c r="A439" s="75">
        <v>443</v>
      </c>
      <c r="B439" s="227" t="s">
        <v>636</v>
      </c>
      <c r="C439" s="75" t="s">
        <v>322</v>
      </c>
    </row>
    <row r="440" spans="1:3">
      <c r="A440" s="75">
        <v>444</v>
      </c>
      <c r="B440" s="231" t="s">
        <v>637</v>
      </c>
      <c r="C440" s="334" t="s">
        <v>918</v>
      </c>
    </row>
    <row r="441" spans="1:3">
      <c r="A441" s="75">
        <v>445</v>
      </c>
      <c r="B441" s="231" t="s">
        <v>638</v>
      </c>
      <c r="C441" s="334" t="s">
        <v>918</v>
      </c>
    </row>
    <row r="442" spans="1:3">
      <c r="A442" s="75">
        <v>446</v>
      </c>
      <c r="B442" s="227" t="s">
        <v>824</v>
      </c>
      <c r="C442" s="75" t="s">
        <v>360</v>
      </c>
    </row>
    <row r="443" spans="1:3">
      <c r="A443" s="75">
        <v>447</v>
      </c>
      <c r="B443" s="227" t="s">
        <v>639</v>
      </c>
      <c r="C443" s="230"/>
    </row>
    <row r="444" spans="1:3">
      <c r="A444" s="75">
        <v>448</v>
      </c>
      <c r="B444" s="227" t="s">
        <v>640</v>
      </c>
      <c r="C444" s="75" t="s">
        <v>205</v>
      </c>
    </row>
    <row r="445" spans="1:3">
      <c r="A445" s="75">
        <v>449</v>
      </c>
      <c r="B445" s="227" t="s">
        <v>641</v>
      </c>
      <c r="C445" s="230"/>
    </row>
    <row r="446" spans="1:3">
      <c r="A446" s="230">
        <v>450</v>
      </c>
      <c r="B446" s="231" t="s">
        <v>642</v>
      </c>
      <c r="C446" s="230"/>
    </row>
    <row r="447" spans="1:3">
      <c r="A447" s="75">
        <v>451</v>
      </c>
      <c r="B447" s="227" t="s">
        <v>643</v>
      </c>
      <c r="C447" s="75" t="s">
        <v>919</v>
      </c>
    </row>
    <row r="448" spans="1:3">
      <c r="A448" s="75">
        <v>452</v>
      </c>
      <c r="B448" s="227" t="s">
        <v>644</v>
      </c>
      <c r="C448" s="75" t="s">
        <v>823</v>
      </c>
    </row>
    <row r="449" spans="1:3">
      <c r="A449" s="75">
        <v>453</v>
      </c>
      <c r="B449" s="227" t="s">
        <v>645</v>
      </c>
      <c r="C449" s="75" t="s">
        <v>823</v>
      </c>
    </row>
    <row r="450" spans="1:3">
      <c r="A450" s="75">
        <v>454</v>
      </c>
      <c r="B450" s="227" t="s">
        <v>646</v>
      </c>
      <c r="C450" s="75" t="s">
        <v>823</v>
      </c>
    </row>
    <row r="451" spans="1:3">
      <c r="A451" s="352">
        <v>455</v>
      </c>
      <c r="B451" s="353" t="s">
        <v>647</v>
      </c>
      <c r="C451" s="352" t="s">
        <v>919</v>
      </c>
    </row>
    <row r="452" spans="1:3">
      <c r="A452" s="75">
        <v>456</v>
      </c>
      <c r="B452" s="227" t="s">
        <v>648</v>
      </c>
      <c r="C452" s="75" t="s">
        <v>823</v>
      </c>
    </row>
    <row r="453" spans="1:3">
      <c r="A453" s="75">
        <v>457</v>
      </c>
      <c r="B453" s="227" t="s">
        <v>649</v>
      </c>
      <c r="C453" s="75" t="s">
        <v>823</v>
      </c>
    </row>
    <row r="454" spans="1:3">
      <c r="A454" s="230">
        <v>458</v>
      </c>
      <c r="B454" s="231" t="s">
        <v>650</v>
      </c>
      <c r="C454" s="75" t="s">
        <v>136</v>
      </c>
    </row>
    <row r="455" spans="1:3">
      <c r="A455" s="75">
        <v>459</v>
      </c>
      <c r="B455" s="227" t="s">
        <v>651</v>
      </c>
      <c r="C455" s="230"/>
    </row>
    <row r="456" spans="1:3">
      <c r="A456" s="75">
        <v>460</v>
      </c>
      <c r="B456" s="227" t="s">
        <v>652</v>
      </c>
      <c r="C456" s="230"/>
    </row>
    <row r="457" spans="1:3">
      <c r="A457" s="75">
        <v>461</v>
      </c>
      <c r="B457" s="227" t="s">
        <v>653</v>
      </c>
      <c r="C457" s="230"/>
    </row>
    <row r="458" spans="1:3">
      <c r="A458" s="75">
        <v>462</v>
      </c>
      <c r="B458" s="227" t="s">
        <v>654</v>
      </c>
      <c r="C458" s="75" t="s">
        <v>360</v>
      </c>
    </row>
    <row r="459" spans="1:3">
      <c r="A459" s="75">
        <v>463</v>
      </c>
      <c r="B459" s="227" t="s">
        <v>655</v>
      </c>
      <c r="C459" s="230"/>
    </row>
    <row r="460" spans="1:3">
      <c r="A460" s="75">
        <v>464</v>
      </c>
      <c r="B460" s="227" t="s">
        <v>656</v>
      </c>
      <c r="C460" s="230"/>
    </row>
    <row r="461" spans="1:3">
      <c r="A461" s="230">
        <v>465</v>
      </c>
      <c r="B461" s="231" t="s">
        <v>657</v>
      </c>
      <c r="C461" s="230"/>
    </row>
    <row r="462" spans="1:3">
      <c r="A462" s="75">
        <v>466</v>
      </c>
      <c r="B462" s="227" t="s">
        <v>658</v>
      </c>
      <c r="C462" s="230"/>
    </row>
    <row r="463" spans="1:3">
      <c r="A463" s="75">
        <v>467</v>
      </c>
      <c r="B463" s="227" t="s">
        <v>659</v>
      </c>
      <c r="C463" s="230"/>
    </row>
    <row r="464" spans="1:3">
      <c r="A464" s="75">
        <v>468</v>
      </c>
      <c r="B464" s="231" t="s">
        <v>660</v>
      </c>
      <c r="C464" s="230"/>
    </row>
    <row r="465" spans="1:3">
      <c r="A465" s="75">
        <v>469</v>
      </c>
      <c r="B465" s="231" t="s">
        <v>661</v>
      </c>
      <c r="C465" s="230"/>
    </row>
    <row r="466" spans="1:3" ht="28.8">
      <c r="A466" s="75">
        <v>470</v>
      </c>
      <c r="B466" s="329" t="s">
        <v>662</v>
      </c>
      <c r="C466" s="75" t="s">
        <v>264</v>
      </c>
    </row>
    <row r="467" spans="1:3">
      <c r="A467" s="75">
        <v>471</v>
      </c>
      <c r="B467" s="227" t="s">
        <v>663</v>
      </c>
      <c r="C467" s="75" t="s">
        <v>264</v>
      </c>
    </row>
    <row r="468" spans="1:3">
      <c r="A468" s="82">
        <v>472</v>
      </c>
      <c r="B468" s="233" t="s">
        <v>664</v>
      </c>
      <c r="C468" s="75" t="s">
        <v>920</v>
      </c>
    </row>
    <row r="469" spans="1:3">
      <c r="A469" s="230">
        <v>473</v>
      </c>
      <c r="B469" s="231" t="s">
        <v>665</v>
      </c>
      <c r="C469" s="75"/>
    </row>
    <row r="470" spans="1:3">
      <c r="A470" s="157">
        <v>474</v>
      </c>
      <c r="B470" s="235" t="s">
        <v>666</v>
      </c>
      <c r="C470" s="230"/>
    </row>
    <row r="471" spans="1:3">
      <c r="A471" s="230">
        <v>475</v>
      </c>
      <c r="B471" s="231" t="s">
        <v>667</v>
      </c>
      <c r="C471" s="230"/>
    </row>
    <row r="472" spans="1:3">
      <c r="A472" s="230">
        <v>477</v>
      </c>
      <c r="B472" s="231" t="s">
        <v>668</v>
      </c>
      <c r="C472" s="230"/>
    </row>
    <row r="473" spans="1:3">
      <c r="A473" s="230">
        <v>478</v>
      </c>
      <c r="B473" s="231" t="s">
        <v>669</v>
      </c>
      <c r="C473" s="230" t="s">
        <v>303</v>
      </c>
    </row>
    <row r="474" spans="1:3">
      <c r="A474" s="75">
        <v>479</v>
      </c>
      <c r="B474" s="227" t="s">
        <v>670</v>
      </c>
      <c r="C474" s="75" t="s">
        <v>619</v>
      </c>
    </row>
    <row r="475" spans="1:3">
      <c r="A475" s="75">
        <v>484</v>
      </c>
      <c r="B475" s="227" t="s">
        <v>602</v>
      </c>
      <c r="C475" s="230"/>
    </row>
    <row r="476" spans="1:3">
      <c r="A476" s="75">
        <v>485</v>
      </c>
      <c r="B476" s="227" t="s">
        <v>603</v>
      </c>
      <c r="C476" s="75" t="s">
        <v>264</v>
      </c>
    </row>
    <row r="477" spans="1:3">
      <c r="A477" s="75">
        <v>486</v>
      </c>
      <c r="B477" s="227" t="s">
        <v>604</v>
      </c>
      <c r="C477" s="230"/>
    </row>
    <row r="478" spans="1:3">
      <c r="A478" s="75">
        <v>487</v>
      </c>
      <c r="B478" s="227" t="s">
        <v>605</v>
      </c>
      <c r="C478" s="75" t="s">
        <v>264</v>
      </c>
    </row>
    <row r="479" spans="1:3">
      <c r="A479" s="75">
        <v>488</v>
      </c>
      <c r="B479" s="227" t="s">
        <v>606</v>
      </c>
      <c r="C479" s="230"/>
    </row>
    <row r="480" spans="1:3">
      <c r="A480" s="75">
        <v>489</v>
      </c>
      <c r="B480" s="227" t="s">
        <v>607</v>
      </c>
      <c r="C480" s="230"/>
    </row>
    <row r="481" spans="1:3">
      <c r="A481" s="75">
        <v>490</v>
      </c>
      <c r="B481" s="227" t="s">
        <v>608</v>
      </c>
      <c r="C481" s="230"/>
    </row>
    <row r="482" spans="1:3">
      <c r="A482" s="75">
        <v>491</v>
      </c>
      <c r="B482" s="227" t="s">
        <v>609</v>
      </c>
      <c r="C482" s="230"/>
    </row>
    <row r="483" spans="1:3">
      <c r="A483" s="75">
        <v>492</v>
      </c>
      <c r="B483" s="227" t="s">
        <v>610</v>
      </c>
      <c r="C483" s="75" t="s">
        <v>264</v>
      </c>
    </row>
    <row r="484" spans="1:3">
      <c r="A484" s="75">
        <v>493</v>
      </c>
      <c r="B484" s="227" t="s">
        <v>611</v>
      </c>
      <c r="C484" s="230"/>
    </row>
    <row r="485" spans="1:3">
      <c r="A485" s="75">
        <v>494</v>
      </c>
      <c r="B485" s="227" t="s">
        <v>612</v>
      </c>
      <c r="C485" s="230"/>
    </row>
    <row r="486" spans="1:3">
      <c r="A486" s="75">
        <v>495</v>
      </c>
      <c r="B486" s="227" t="s">
        <v>690</v>
      </c>
      <c r="C486" s="230"/>
    </row>
    <row r="487" spans="1:3">
      <c r="A487" s="75">
        <v>496</v>
      </c>
      <c r="B487" s="227" t="s">
        <v>613</v>
      </c>
      <c r="C487" s="230"/>
    </row>
    <row r="488" spans="1:3">
      <c r="A488" s="75">
        <v>497</v>
      </c>
      <c r="B488" s="227" t="s">
        <v>614</v>
      </c>
      <c r="C488" s="230"/>
    </row>
    <row r="489" spans="1:3">
      <c r="A489" s="75">
        <v>499</v>
      </c>
      <c r="B489" s="227" t="s">
        <v>671</v>
      </c>
      <c r="C489" s="75" t="s">
        <v>525</v>
      </c>
    </row>
    <row r="490" spans="1:3">
      <c r="A490" s="75">
        <v>500</v>
      </c>
      <c r="B490" s="227" t="s">
        <v>672</v>
      </c>
      <c r="C490" s="75" t="s">
        <v>525</v>
      </c>
    </row>
    <row r="491" spans="1:3">
      <c r="A491" s="75">
        <v>501</v>
      </c>
      <c r="B491" s="227" t="s">
        <v>673</v>
      </c>
      <c r="C491" s="75" t="s">
        <v>525</v>
      </c>
    </row>
    <row r="492" spans="1:3">
      <c r="A492" s="75">
        <v>502</v>
      </c>
      <c r="B492" s="231" t="s">
        <v>674</v>
      </c>
      <c r="C492" s="230"/>
    </row>
    <row r="493" spans="1:3">
      <c r="A493" s="75">
        <v>503</v>
      </c>
      <c r="B493" s="227" t="s">
        <v>675</v>
      </c>
      <c r="C493" s="75" t="s">
        <v>823</v>
      </c>
    </row>
    <row r="494" spans="1:3">
      <c r="A494" s="75">
        <v>504</v>
      </c>
      <c r="B494" s="227" t="s">
        <v>676</v>
      </c>
      <c r="C494" s="75" t="s">
        <v>823</v>
      </c>
    </row>
    <row r="495" spans="1:3">
      <c r="A495" s="75">
        <v>505</v>
      </c>
      <c r="B495" s="227" t="s">
        <v>677</v>
      </c>
      <c r="C495" s="75" t="s">
        <v>823</v>
      </c>
    </row>
    <row r="496" spans="1:3">
      <c r="A496" s="75">
        <v>506</v>
      </c>
      <c r="B496" s="227" t="s">
        <v>678</v>
      </c>
      <c r="C496" s="75" t="s">
        <v>823</v>
      </c>
    </row>
    <row r="497" spans="1:3">
      <c r="A497" s="75">
        <v>507</v>
      </c>
      <c r="B497" s="227" t="s">
        <v>679</v>
      </c>
      <c r="C497" s="75" t="s">
        <v>823</v>
      </c>
    </row>
    <row r="498" spans="1:3">
      <c r="A498" s="75">
        <v>508</v>
      </c>
      <c r="B498" s="227" t="s">
        <v>680</v>
      </c>
      <c r="C498" s="75" t="s">
        <v>823</v>
      </c>
    </row>
    <row r="499" spans="1:3">
      <c r="A499" s="75">
        <v>509</v>
      </c>
      <c r="B499" s="227" t="s">
        <v>681</v>
      </c>
      <c r="C499" s="75" t="s">
        <v>688</v>
      </c>
    </row>
    <row r="500" spans="1:3">
      <c r="A500" s="75">
        <v>510</v>
      </c>
      <c r="B500" s="227" t="s">
        <v>682</v>
      </c>
      <c r="C500" s="75" t="s">
        <v>688</v>
      </c>
    </row>
    <row r="501" spans="1:3">
      <c r="A501" s="75">
        <v>511</v>
      </c>
      <c r="B501" s="227" t="s">
        <v>683</v>
      </c>
      <c r="C501" s="75" t="s">
        <v>688</v>
      </c>
    </row>
    <row r="502" spans="1:3">
      <c r="A502" s="75">
        <v>512</v>
      </c>
      <c r="B502" s="227" t="s">
        <v>684</v>
      </c>
      <c r="C502" s="75" t="s">
        <v>688</v>
      </c>
    </row>
    <row r="503" spans="1:3">
      <c r="A503" s="75">
        <v>513</v>
      </c>
      <c r="B503" s="227" t="s">
        <v>615</v>
      </c>
      <c r="C503" s="230"/>
    </row>
    <row r="504" spans="1:3">
      <c r="A504" s="75">
        <v>514</v>
      </c>
      <c r="B504" s="227" t="s">
        <v>616</v>
      </c>
      <c r="C504" s="230"/>
    </row>
    <row r="505" spans="1:3">
      <c r="A505" s="75">
        <v>515</v>
      </c>
      <c r="B505" s="227" t="s">
        <v>617</v>
      </c>
      <c r="C505" s="230" t="s">
        <v>689</v>
      </c>
    </row>
    <row r="506" spans="1:3">
      <c r="A506" s="230">
        <v>516</v>
      </c>
      <c r="B506" s="231" t="s">
        <v>685</v>
      </c>
      <c r="C506" s="230"/>
    </row>
    <row r="507" spans="1:3">
      <c r="A507" s="75">
        <v>517</v>
      </c>
      <c r="B507" s="227" t="s">
        <v>691</v>
      </c>
      <c r="C507" s="75" t="s">
        <v>254</v>
      </c>
    </row>
    <row r="508" spans="1:3">
      <c r="A508" s="75">
        <v>518</v>
      </c>
      <c r="B508" s="227" t="s">
        <v>692</v>
      </c>
      <c r="C508" s="230"/>
    </row>
    <row r="509" spans="1:3">
      <c r="A509" s="75">
        <v>519</v>
      </c>
      <c r="B509" s="227" t="s">
        <v>693</v>
      </c>
      <c r="C509" s="75" t="s">
        <v>687</v>
      </c>
    </row>
    <row r="510" spans="1:3">
      <c r="A510" s="75">
        <v>520</v>
      </c>
      <c r="B510" s="227" t="s">
        <v>694</v>
      </c>
      <c r="C510" s="230"/>
    </row>
    <row r="511" spans="1:3">
      <c r="A511" s="75">
        <v>521</v>
      </c>
      <c r="B511" s="227" t="s">
        <v>695</v>
      </c>
      <c r="C511" s="75" t="s">
        <v>687</v>
      </c>
    </row>
    <row r="512" spans="1:3">
      <c r="A512" s="75">
        <v>522</v>
      </c>
      <c r="B512" s="227" t="s">
        <v>696</v>
      </c>
      <c r="C512" s="75" t="s">
        <v>687</v>
      </c>
    </row>
    <row r="513" spans="1:3">
      <c r="A513" s="75">
        <v>523</v>
      </c>
      <c r="B513" s="227" t="s">
        <v>697</v>
      </c>
      <c r="C513" s="75" t="s">
        <v>687</v>
      </c>
    </row>
    <row r="514" spans="1:3">
      <c r="A514" s="230">
        <v>524</v>
      </c>
      <c r="B514" s="227" t="s">
        <v>698</v>
      </c>
      <c r="C514" s="75"/>
    </row>
    <row r="515" spans="1:3">
      <c r="A515" s="75">
        <v>525</v>
      </c>
      <c r="B515" s="227" t="s">
        <v>699</v>
      </c>
      <c r="C515" s="230"/>
    </row>
    <row r="516" spans="1:3">
      <c r="A516" s="75">
        <v>526</v>
      </c>
      <c r="B516" s="227" t="s">
        <v>700</v>
      </c>
      <c r="C516" s="230"/>
    </row>
    <row r="517" spans="1:3">
      <c r="A517" s="75">
        <v>527</v>
      </c>
      <c r="B517" s="227" t="s">
        <v>701</v>
      </c>
      <c r="C517" s="75" t="s">
        <v>173</v>
      </c>
    </row>
    <row r="518" spans="1:3">
      <c r="A518" s="75">
        <v>528</v>
      </c>
      <c r="B518" s="227" t="s">
        <v>702</v>
      </c>
      <c r="C518" s="75" t="s">
        <v>173</v>
      </c>
    </row>
    <row r="519" spans="1:3">
      <c r="A519" s="75">
        <v>529</v>
      </c>
      <c r="B519" s="227" t="s">
        <v>703</v>
      </c>
      <c r="C519" s="75" t="s">
        <v>136</v>
      </c>
    </row>
    <row r="520" spans="1:3">
      <c r="A520" s="230">
        <v>530</v>
      </c>
      <c r="B520" s="227" t="s">
        <v>704</v>
      </c>
      <c r="C520" s="230" t="s">
        <v>303</v>
      </c>
    </row>
    <row r="521" spans="1:3">
      <c r="A521" s="75">
        <v>531</v>
      </c>
      <c r="B521" s="227" t="s">
        <v>705</v>
      </c>
      <c r="C521" s="75" t="s">
        <v>264</v>
      </c>
    </row>
    <row r="522" spans="1:3">
      <c r="A522" s="75">
        <v>532</v>
      </c>
      <c r="B522" s="227" t="s">
        <v>706</v>
      </c>
      <c r="C522" s="75" t="s">
        <v>881</v>
      </c>
    </row>
    <row r="523" spans="1:3">
      <c r="A523" s="75">
        <v>533</v>
      </c>
      <c r="B523" s="227" t="s">
        <v>707</v>
      </c>
      <c r="C523" s="75" t="s">
        <v>919</v>
      </c>
    </row>
    <row r="524" spans="1:3">
      <c r="A524" s="75">
        <v>534</v>
      </c>
      <c r="B524" s="227" t="s">
        <v>708</v>
      </c>
      <c r="C524" s="75" t="s">
        <v>921</v>
      </c>
    </row>
    <row r="525" spans="1:3">
      <c r="A525" s="75">
        <v>535</v>
      </c>
      <c r="B525" s="227" t="s">
        <v>709</v>
      </c>
      <c r="C525" s="230"/>
    </row>
    <row r="526" spans="1:3">
      <c r="A526" s="75">
        <v>536</v>
      </c>
      <c r="B526" s="227" t="s">
        <v>710</v>
      </c>
      <c r="C526" s="75" t="s">
        <v>205</v>
      </c>
    </row>
    <row r="527" spans="1:3">
      <c r="A527" s="230">
        <v>537</v>
      </c>
      <c r="B527" s="227" t="s">
        <v>711</v>
      </c>
      <c r="C527" s="230"/>
    </row>
    <row r="528" spans="1:3">
      <c r="A528" s="230">
        <v>538</v>
      </c>
      <c r="B528" s="227" t="s">
        <v>712</v>
      </c>
      <c r="C528" s="75" t="s">
        <v>322</v>
      </c>
    </row>
    <row r="529" spans="1:3">
      <c r="A529" s="230">
        <v>539</v>
      </c>
      <c r="B529" s="231" t="s">
        <v>713</v>
      </c>
      <c r="C529" s="230" t="s">
        <v>823</v>
      </c>
    </row>
    <row r="530" spans="1:3">
      <c r="A530" s="75">
        <v>540</v>
      </c>
      <c r="B530" s="231" t="s">
        <v>714</v>
      </c>
      <c r="C530" s="75" t="s">
        <v>823</v>
      </c>
    </row>
    <row r="531" spans="1:3">
      <c r="A531" s="230">
        <v>541</v>
      </c>
      <c r="B531" s="231" t="s">
        <v>715</v>
      </c>
      <c r="C531" s="75" t="s">
        <v>823</v>
      </c>
    </row>
    <row r="532" spans="1:3">
      <c r="A532" s="230">
        <v>542</v>
      </c>
      <c r="B532" s="231" t="s">
        <v>716</v>
      </c>
      <c r="C532" s="75" t="s">
        <v>823</v>
      </c>
    </row>
    <row r="533" spans="1:3">
      <c r="A533" s="230">
        <v>543</v>
      </c>
      <c r="B533" s="231" t="s">
        <v>717</v>
      </c>
      <c r="C533" s="75" t="s">
        <v>823</v>
      </c>
    </row>
    <row r="534" spans="1:3">
      <c r="A534" s="75">
        <v>544</v>
      </c>
      <c r="B534" s="231" t="s">
        <v>718</v>
      </c>
      <c r="C534" s="75" t="s">
        <v>823</v>
      </c>
    </row>
    <row r="535" spans="1:3">
      <c r="A535" s="75">
        <v>545</v>
      </c>
      <c r="B535" s="231" t="s">
        <v>719</v>
      </c>
      <c r="C535" s="75" t="s">
        <v>823</v>
      </c>
    </row>
    <row r="536" spans="1:3">
      <c r="A536" s="75">
        <v>546</v>
      </c>
      <c r="B536" s="231" t="s">
        <v>720</v>
      </c>
      <c r="C536" s="75" t="s">
        <v>264</v>
      </c>
    </row>
    <row r="537" spans="1:3">
      <c r="A537" s="230">
        <v>547</v>
      </c>
      <c r="B537" s="231" t="s">
        <v>721</v>
      </c>
      <c r="C537" s="75" t="s">
        <v>264</v>
      </c>
    </row>
    <row r="538" spans="1:3">
      <c r="A538" s="230">
        <v>548</v>
      </c>
      <c r="B538" s="231" t="s">
        <v>722</v>
      </c>
      <c r="C538" s="75" t="s">
        <v>264</v>
      </c>
    </row>
    <row r="539" spans="1:3">
      <c r="A539" s="230">
        <v>549</v>
      </c>
      <c r="B539" s="231" t="s">
        <v>723</v>
      </c>
      <c r="C539" s="75" t="s">
        <v>264</v>
      </c>
    </row>
    <row r="540" spans="1:3">
      <c r="A540" s="75">
        <v>550</v>
      </c>
      <c r="B540" s="231" t="s">
        <v>724</v>
      </c>
      <c r="C540" s="75" t="s">
        <v>922</v>
      </c>
    </row>
    <row r="541" spans="1:3">
      <c r="A541" s="230">
        <v>551</v>
      </c>
      <c r="B541" s="231" t="s">
        <v>725</v>
      </c>
      <c r="C541" s="75" t="s">
        <v>264</v>
      </c>
    </row>
    <row r="542" spans="1:3">
      <c r="A542" s="230">
        <v>552</v>
      </c>
      <c r="B542" s="231" t="s">
        <v>726</v>
      </c>
      <c r="C542" s="230"/>
    </row>
    <row r="543" spans="1:3">
      <c r="A543" s="230">
        <v>553</v>
      </c>
      <c r="B543" s="231" t="s">
        <v>727</v>
      </c>
      <c r="C543" s="230"/>
    </row>
    <row r="544" spans="1:3">
      <c r="A544" s="75">
        <v>554</v>
      </c>
      <c r="B544" s="231" t="s">
        <v>728</v>
      </c>
      <c r="C544" s="75" t="s">
        <v>264</v>
      </c>
    </row>
    <row r="545" spans="1:3">
      <c r="A545" s="75">
        <v>555</v>
      </c>
      <c r="B545" s="231" t="s">
        <v>729</v>
      </c>
      <c r="C545" s="230"/>
    </row>
    <row r="546" spans="1:3">
      <c r="A546" s="75">
        <v>556</v>
      </c>
      <c r="B546" s="231" t="s">
        <v>730</v>
      </c>
      <c r="C546" s="75" t="s">
        <v>264</v>
      </c>
    </row>
    <row r="547" spans="1:3">
      <c r="A547" s="230">
        <v>557</v>
      </c>
      <c r="B547" s="231" t="s">
        <v>731</v>
      </c>
      <c r="C547" s="75" t="s">
        <v>264</v>
      </c>
    </row>
    <row r="548" spans="1:3">
      <c r="A548" s="230">
        <v>558</v>
      </c>
      <c r="B548" s="231" t="s">
        <v>732</v>
      </c>
      <c r="C548" s="75" t="s">
        <v>920</v>
      </c>
    </row>
    <row r="549" spans="1:3">
      <c r="A549" s="230">
        <v>559</v>
      </c>
      <c r="B549" s="231" t="s">
        <v>733</v>
      </c>
      <c r="C549" s="75" t="s">
        <v>264</v>
      </c>
    </row>
    <row r="550" spans="1:3">
      <c r="A550" s="75">
        <v>560</v>
      </c>
      <c r="B550" s="231" t="s">
        <v>734</v>
      </c>
      <c r="C550" s="75" t="s">
        <v>922</v>
      </c>
    </row>
    <row r="551" spans="1:3">
      <c r="A551" s="230">
        <v>561</v>
      </c>
      <c r="B551" s="231" t="s">
        <v>735</v>
      </c>
      <c r="C551" s="75" t="s">
        <v>264</v>
      </c>
    </row>
    <row r="552" spans="1:3">
      <c r="A552" s="230">
        <v>562</v>
      </c>
      <c r="B552" s="231" t="s">
        <v>736</v>
      </c>
      <c r="C552" s="75" t="s">
        <v>264</v>
      </c>
    </row>
    <row r="553" spans="1:3">
      <c r="A553" s="230">
        <v>563</v>
      </c>
      <c r="B553" s="231" t="s">
        <v>737</v>
      </c>
      <c r="C553" s="230"/>
    </row>
    <row r="554" spans="1:3">
      <c r="A554" s="75">
        <v>564</v>
      </c>
      <c r="B554" s="231" t="s">
        <v>738</v>
      </c>
      <c r="C554" s="75" t="s">
        <v>264</v>
      </c>
    </row>
    <row r="555" spans="1:3">
      <c r="A555" s="75">
        <v>565</v>
      </c>
      <c r="B555" s="231" t="s">
        <v>739</v>
      </c>
      <c r="C555" s="75" t="s">
        <v>264</v>
      </c>
    </row>
    <row r="556" spans="1:3">
      <c r="A556" s="75">
        <v>566</v>
      </c>
      <c r="B556" s="231" t="s">
        <v>740</v>
      </c>
      <c r="C556" s="75" t="s">
        <v>920</v>
      </c>
    </row>
    <row r="557" spans="1:3">
      <c r="A557" s="230">
        <v>567</v>
      </c>
      <c r="B557" s="231" t="s">
        <v>741</v>
      </c>
      <c r="C557" s="75" t="s">
        <v>264</v>
      </c>
    </row>
    <row r="558" spans="1:3">
      <c r="A558" s="230">
        <v>568</v>
      </c>
      <c r="B558" s="231" t="s">
        <v>742</v>
      </c>
      <c r="C558" s="75" t="s">
        <v>264</v>
      </c>
    </row>
    <row r="559" spans="1:3">
      <c r="A559" s="230">
        <v>569</v>
      </c>
      <c r="B559" s="231" t="s">
        <v>743</v>
      </c>
      <c r="C559" s="75" t="s">
        <v>264</v>
      </c>
    </row>
    <row r="560" spans="1:3">
      <c r="A560" s="75">
        <v>570</v>
      </c>
      <c r="B560" s="231" t="s">
        <v>744</v>
      </c>
      <c r="C560" s="75" t="s">
        <v>264</v>
      </c>
    </row>
    <row r="561" spans="1:3">
      <c r="A561" s="230">
        <v>571</v>
      </c>
      <c r="B561" s="231"/>
      <c r="C561" s="230"/>
    </row>
    <row r="562" spans="1:3">
      <c r="A562" s="230">
        <v>572</v>
      </c>
      <c r="B562" s="231" t="s">
        <v>745</v>
      </c>
      <c r="C562" s="75" t="s">
        <v>264</v>
      </c>
    </row>
    <row r="563" spans="1:3">
      <c r="A563" s="230">
        <v>573</v>
      </c>
      <c r="B563" s="231" t="s">
        <v>746</v>
      </c>
      <c r="C563" s="75" t="s">
        <v>264</v>
      </c>
    </row>
    <row r="564" spans="1:3">
      <c r="A564" s="75">
        <v>574</v>
      </c>
      <c r="B564" s="231" t="s">
        <v>747</v>
      </c>
      <c r="C564" s="75" t="s">
        <v>389</v>
      </c>
    </row>
    <row r="565" spans="1:3">
      <c r="A565" s="75">
        <v>575</v>
      </c>
      <c r="B565" s="231" t="s">
        <v>748</v>
      </c>
      <c r="C565" s="75"/>
    </row>
    <row r="566" spans="1:3">
      <c r="A566" s="75">
        <v>576</v>
      </c>
      <c r="B566" s="231" t="s">
        <v>749</v>
      </c>
      <c r="C566" s="75" t="s">
        <v>389</v>
      </c>
    </row>
    <row r="567" spans="1:3">
      <c r="A567" s="230">
        <v>577</v>
      </c>
      <c r="B567" s="231" t="s">
        <v>750</v>
      </c>
      <c r="C567" s="75" t="s">
        <v>389</v>
      </c>
    </row>
    <row r="568" spans="1:3">
      <c r="A568" s="230">
        <v>578</v>
      </c>
      <c r="B568" s="231" t="s">
        <v>751</v>
      </c>
      <c r="C568" s="75" t="s">
        <v>619</v>
      </c>
    </row>
    <row r="569" spans="1:3">
      <c r="A569" s="230">
        <v>579</v>
      </c>
      <c r="B569" s="231" t="s">
        <v>752</v>
      </c>
      <c r="C569" s="75" t="s">
        <v>619</v>
      </c>
    </row>
    <row r="570" spans="1:3">
      <c r="A570" s="75">
        <v>580</v>
      </c>
      <c r="B570" s="231" t="s">
        <v>753</v>
      </c>
      <c r="C570" s="75" t="s">
        <v>619</v>
      </c>
    </row>
    <row r="571" spans="1:3">
      <c r="A571" s="230">
        <v>581</v>
      </c>
      <c r="B571" s="231" t="s">
        <v>754</v>
      </c>
      <c r="C571" s="75" t="s">
        <v>619</v>
      </c>
    </row>
    <row r="572" spans="1:3">
      <c r="A572" s="230">
        <v>582</v>
      </c>
      <c r="B572" s="231" t="s">
        <v>755</v>
      </c>
      <c r="C572" s="75" t="s">
        <v>619</v>
      </c>
    </row>
    <row r="573" spans="1:3">
      <c r="A573" s="230">
        <v>583</v>
      </c>
      <c r="B573" s="231" t="s">
        <v>756</v>
      </c>
      <c r="C573" s="75" t="s">
        <v>619</v>
      </c>
    </row>
    <row r="574" spans="1:3">
      <c r="A574" s="75">
        <v>584</v>
      </c>
      <c r="B574" s="231" t="s">
        <v>757</v>
      </c>
      <c r="C574" s="75" t="s">
        <v>619</v>
      </c>
    </row>
    <row r="575" spans="1:3">
      <c r="A575" s="75">
        <v>585</v>
      </c>
      <c r="B575" s="231" t="s">
        <v>758</v>
      </c>
      <c r="C575" s="75" t="s">
        <v>525</v>
      </c>
    </row>
    <row r="576" spans="1:3">
      <c r="A576" s="75">
        <v>586</v>
      </c>
      <c r="B576" s="231" t="s">
        <v>759</v>
      </c>
      <c r="C576" s="75" t="s">
        <v>525</v>
      </c>
    </row>
    <row r="577" spans="1:3">
      <c r="A577" s="230">
        <v>587</v>
      </c>
      <c r="B577" s="231" t="s">
        <v>760</v>
      </c>
      <c r="C577" s="75" t="s">
        <v>525</v>
      </c>
    </row>
    <row r="578" spans="1:3">
      <c r="A578" s="230">
        <v>588</v>
      </c>
      <c r="B578" s="231" t="s">
        <v>761</v>
      </c>
      <c r="C578" s="75" t="s">
        <v>525</v>
      </c>
    </row>
    <row r="579" spans="1:3">
      <c r="A579" s="230">
        <v>589</v>
      </c>
      <c r="B579" s="231" t="s">
        <v>762</v>
      </c>
      <c r="C579" s="75" t="s">
        <v>525</v>
      </c>
    </row>
    <row r="580" spans="1:3">
      <c r="A580" s="230">
        <v>590</v>
      </c>
      <c r="B580" s="231" t="s">
        <v>763</v>
      </c>
      <c r="C580" s="75" t="s">
        <v>525</v>
      </c>
    </row>
    <row r="581" spans="1:3">
      <c r="A581" s="230">
        <v>591</v>
      </c>
      <c r="B581" s="231" t="s">
        <v>764</v>
      </c>
      <c r="C581" s="230" t="s">
        <v>303</v>
      </c>
    </row>
    <row r="582" spans="1:3">
      <c r="A582" s="230">
        <v>592</v>
      </c>
      <c r="B582" s="231" t="s">
        <v>765</v>
      </c>
      <c r="C582" s="75" t="s">
        <v>332</v>
      </c>
    </row>
    <row r="583" spans="1:3">
      <c r="A583" s="75">
        <v>593</v>
      </c>
      <c r="B583" s="231" t="s">
        <v>766</v>
      </c>
      <c r="C583" s="75" t="s">
        <v>332</v>
      </c>
    </row>
    <row r="584" spans="1:3">
      <c r="A584" s="75">
        <v>594</v>
      </c>
      <c r="B584" s="231" t="s">
        <v>767</v>
      </c>
      <c r="C584" s="75" t="s">
        <v>332</v>
      </c>
    </row>
    <row r="585" spans="1:3">
      <c r="A585" s="75">
        <v>595</v>
      </c>
      <c r="B585" s="231" t="s">
        <v>768</v>
      </c>
      <c r="C585" s="75"/>
    </row>
    <row r="586" spans="1:3">
      <c r="A586" s="230">
        <v>596</v>
      </c>
      <c r="B586" s="231" t="s">
        <v>769</v>
      </c>
      <c r="C586" s="334" t="s">
        <v>918</v>
      </c>
    </row>
    <row r="587" spans="1:3">
      <c r="A587" s="230">
        <v>597</v>
      </c>
      <c r="B587" s="231" t="s">
        <v>770</v>
      </c>
      <c r="C587" s="334" t="s">
        <v>918</v>
      </c>
    </row>
    <row r="588" spans="1:3">
      <c r="A588" s="230">
        <v>598</v>
      </c>
      <c r="B588" s="231" t="s">
        <v>771</v>
      </c>
      <c r="C588" s="334" t="s">
        <v>918</v>
      </c>
    </row>
    <row r="589" spans="1:3">
      <c r="A589" s="230">
        <v>599</v>
      </c>
      <c r="B589" s="231" t="s">
        <v>772</v>
      </c>
      <c r="C589" s="334" t="s">
        <v>918</v>
      </c>
    </row>
    <row r="590" spans="1:3">
      <c r="A590" s="230">
        <v>600</v>
      </c>
      <c r="B590" s="231" t="s">
        <v>773</v>
      </c>
      <c r="C590" s="230"/>
    </row>
    <row r="591" spans="1:3">
      <c r="A591" s="230">
        <v>601</v>
      </c>
      <c r="B591" s="231" t="s">
        <v>774</v>
      </c>
      <c r="C591" s="230"/>
    </row>
    <row r="592" spans="1:3">
      <c r="A592" s="75">
        <v>602</v>
      </c>
      <c r="B592" s="231" t="s">
        <v>775</v>
      </c>
      <c r="C592" s="75"/>
    </row>
    <row r="593" spans="1:3">
      <c r="A593" s="75">
        <v>603</v>
      </c>
      <c r="B593" s="231" t="s">
        <v>776</v>
      </c>
      <c r="C593" s="230"/>
    </row>
    <row r="594" spans="1:3" ht="15" thickBot="1">
      <c r="A594" s="75">
        <v>604</v>
      </c>
      <c r="B594" s="231" t="s">
        <v>777</v>
      </c>
      <c r="C594" s="230"/>
    </row>
    <row r="595" spans="1:3">
      <c r="A595" s="230">
        <v>605</v>
      </c>
      <c r="B595" s="231" t="s">
        <v>778</v>
      </c>
      <c r="C595" s="236"/>
    </row>
    <row r="596" spans="1:3">
      <c r="A596" s="230">
        <v>606</v>
      </c>
      <c r="B596" s="231" t="s">
        <v>779</v>
      </c>
      <c r="C596" s="75" t="s">
        <v>360</v>
      </c>
    </row>
    <row r="597" spans="1:3">
      <c r="A597" s="230">
        <v>607</v>
      </c>
      <c r="B597" s="231" t="s">
        <v>780</v>
      </c>
      <c r="C597" s="75" t="s">
        <v>254</v>
      </c>
    </row>
    <row r="598" spans="1:3">
      <c r="A598" s="230">
        <v>608</v>
      </c>
      <c r="B598" s="231" t="s">
        <v>781</v>
      </c>
      <c r="C598" s="75" t="s">
        <v>254</v>
      </c>
    </row>
    <row r="599" spans="1:3">
      <c r="A599" s="75">
        <v>609</v>
      </c>
      <c r="B599" s="231" t="s">
        <v>782</v>
      </c>
      <c r="C599" s="230"/>
    </row>
    <row r="600" spans="1:3">
      <c r="A600" s="75">
        <v>610</v>
      </c>
      <c r="B600" s="231" t="s">
        <v>783</v>
      </c>
      <c r="C600" s="230"/>
    </row>
    <row r="601" spans="1:3">
      <c r="A601" s="75">
        <v>611</v>
      </c>
      <c r="B601" s="231" t="s">
        <v>784</v>
      </c>
      <c r="C601" s="230"/>
    </row>
    <row r="602" spans="1:3">
      <c r="A602" s="75">
        <v>612</v>
      </c>
      <c r="B602" s="231" t="s">
        <v>785</v>
      </c>
      <c r="C602" s="75" t="s">
        <v>917</v>
      </c>
    </row>
    <row r="603" spans="1:3">
      <c r="A603" s="75">
        <v>613</v>
      </c>
      <c r="B603" s="231" t="s">
        <v>786</v>
      </c>
      <c r="C603" s="75"/>
    </row>
    <row r="604" spans="1:3">
      <c r="A604" s="75">
        <v>614</v>
      </c>
      <c r="B604" s="227" t="s">
        <v>787</v>
      </c>
      <c r="C604" s="75" t="s">
        <v>619</v>
      </c>
    </row>
    <row r="605" spans="1:3">
      <c r="A605" s="230">
        <v>615</v>
      </c>
      <c r="B605" s="231" t="s">
        <v>788</v>
      </c>
      <c r="C605" s="75" t="s">
        <v>619</v>
      </c>
    </row>
    <row r="606" spans="1:3">
      <c r="A606" s="230">
        <v>616</v>
      </c>
      <c r="B606" s="231" t="s">
        <v>789</v>
      </c>
      <c r="C606" s="75" t="s">
        <v>619</v>
      </c>
    </row>
    <row r="607" spans="1:3">
      <c r="A607" s="230">
        <v>617</v>
      </c>
      <c r="B607" s="231" t="s">
        <v>790</v>
      </c>
      <c r="C607" s="75" t="s">
        <v>312</v>
      </c>
    </row>
    <row r="608" spans="1:3">
      <c r="A608" s="230">
        <v>618</v>
      </c>
      <c r="B608" s="231" t="s">
        <v>791</v>
      </c>
      <c r="C608" s="75"/>
    </row>
    <row r="609" spans="1:3">
      <c r="A609" s="75">
        <v>619</v>
      </c>
      <c r="B609" s="231" t="s">
        <v>792</v>
      </c>
      <c r="C609" s="75" t="s">
        <v>917</v>
      </c>
    </row>
    <row r="610" spans="1:3">
      <c r="A610" s="230">
        <v>620</v>
      </c>
      <c r="B610" s="231" t="s">
        <v>793</v>
      </c>
      <c r="C610" s="157" t="s">
        <v>688</v>
      </c>
    </row>
    <row r="611" spans="1:3">
      <c r="A611" s="75">
        <v>621</v>
      </c>
      <c r="B611" s="231" t="s">
        <v>794</v>
      </c>
      <c r="C611" s="75" t="s">
        <v>688</v>
      </c>
    </row>
    <row r="612" spans="1:3">
      <c r="A612" s="230">
        <v>622</v>
      </c>
      <c r="B612" s="231" t="s">
        <v>795</v>
      </c>
      <c r="C612" s="75" t="s">
        <v>688</v>
      </c>
    </row>
    <row r="613" spans="1:3">
      <c r="A613" s="75">
        <v>623</v>
      </c>
      <c r="B613" s="231" t="s">
        <v>796</v>
      </c>
      <c r="C613" s="75" t="s">
        <v>688</v>
      </c>
    </row>
    <row r="614" spans="1:3">
      <c r="A614" s="230">
        <v>624</v>
      </c>
      <c r="B614" s="231" t="s">
        <v>797</v>
      </c>
      <c r="C614" s="75" t="s">
        <v>688</v>
      </c>
    </row>
    <row r="615" spans="1:3">
      <c r="A615" s="230">
        <v>625</v>
      </c>
      <c r="B615" s="231" t="s">
        <v>798</v>
      </c>
      <c r="C615" s="75" t="s">
        <v>322</v>
      </c>
    </row>
    <row r="616" spans="1:3">
      <c r="A616" s="230">
        <v>626</v>
      </c>
      <c r="B616" s="231" t="s">
        <v>799</v>
      </c>
      <c r="C616" s="230" t="s">
        <v>136</v>
      </c>
    </row>
    <row r="617" spans="1:3">
      <c r="A617" s="230">
        <v>627</v>
      </c>
      <c r="B617" s="231" t="s">
        <v>800</v>
      </c>
      <c r="C617" s="75" t="s">
        <v>823</v>
      </c>
    </row>
    <row r="618" spans="1:3">
      <c r="A618" s="230">
        <v>628</v>
      </c>
      <c r="B618" s="231" t="s">
        <v>801</v>
      </c>
      <c r="C618" s="327" t="s">
        <v>345</v>
      </c>
    </row>
    <row r="619" spans="1:3">
      <c r="A619" s="230">
        <v>629</v>
      </c>
      <c r="B619" s="231" t="s">
        <v>310</v>
      </c>
      <c r="C619" s="75" t="s">
        <v>619</v>
      </c>
    </row>
    <row r="620" spans="1:3">
      <c r="A620" s="230">
        <v>630</v>
      </c>
      <c r="B620" s="231" t="s">
        <v>802</v>
      </c>
      <c r="C620" s="75" t="s">
        <v>619</v>
      </c>
    </row>
    <row r="621" spans="1:3">
      <c r="A621" s="230">
        <v>631</v>
      </c>
      <c r="B621" s="231" t="s">
        <v>803</v>
      </c>
      <c r="C621" s="75" t="s">
        <v>619</v>
      </c>
    </row>
    <row r="622" spans="1:3">
      <c r="A622" s="230">
        <v>632</v>
      </c>
      <c r="B622" s="231" t="s">
        <v>804</v>
      </c>
      <c r="C622" s="75" t="s">
        <v>688</v>
      </c>
    </row>
    <row r="623" spans="1:3">
      <c r="A623" s="230">
        <v>633</v>
      </c>
      <c r="B623" s="231" t="s">
        <v>805</v>
      </c>
      <c r="C623" s="75" t="s">
        <v>923</v>
      </c>
    </row>
    <row r="624" spans="1:3">
      <c r="A624" s="75">
        <v>634</v>
      </c>
      <c r="B624" s="231" t="s">
        <v>806</v>
      </c>
      <c r="C624" s="75" t="s">
        <v>136</v>
      </c>
    </row>
    <row r="625" spans="1:3">
      <c r="A625" s="75">
        <v>635</v>
      </c>
      <c r="B625" s="231" t="s">
        <v>807</v>
      </c>
      <c r="C625" s="230"/>
    </row>
    <row r="626" spans="1:3">
      <c r="A626" s="230">
        <v>636</v>
      </c>
      <c r="B626" s="231" t="s">
        <v>808</v>
      </c>
      <c r="C626" s="75" t="s">
        <v>332</v>
      </c>
    </row>
    <row r="627" spans="1:3">
      <c r="A627" s="230">
        <v>637</v>
      </c>
      <c r="B627" s="231" t="s">
        <v>809</v>
      </c>
      <c r="C627" s="230" t="s">
        <v>810</v>
      </c>
    </row>
    <row r="628" spans="1:3">
      <c r="A628" s="230">
        <v>638</v>
      </c>
      <c r="B628" s="231" t="s">
        <v>811</v>
      </c>
      <c r="C628" s="230"/>
    </row>
    <row r="629" spans="1:3">
      <c r="A629" s="230">
        <v>639</v>
      </c>
      <c r="B629" s="231" t="s">
        <v>812</v>
      </c>
      <c r="C629" s="75" t="s">
        <v>332</v>
      </c>
    </row>
    <row r="630" spans="1:3">
      <c r="A630" s="230">
        <v>640</v>
      </c>
      <c r="B630" s="227" t="s">
        <v>813</v>
      </c>
      <c r="C630" s="75" t="s">
        <v>332</v>
      </c>
    </row>
    <row r="631" spans="1:3">
      <c r="A631" s="230">
        <v>641</v>
      </c>
      <c r="B631" s="231" t="s">
        <v>814</v>
      </c>
      <c r="C631" s="230" t="s">
        <v>303</v>
      </c>
    </row>
    <row r="632" spans="1:3">
      <c r="A632" s="75">
        <v>642</v>
      </c>
      <c r="B632" s="231" t="s">
        <v>815</v>
      </c>
      <c r="C632" s="75"/>
    </row>
    <row r="633" spans="1:3">
      <c r="A633" s="230">
        <v>643</v>
      </c>
      <c r="B633" s="231" t="s">
        <v>816</v>
      </c>
      <c r="C633" s="334" t="s">
        <v>918</v>
      </c>
    </row>
    <row r="634" spans="1:3">
      <c r="A634" s="230">
        <v>644</v>
      </c>
      <c r="B634" s="227" t="s">
        <v>817</v>
      </c>
      <c r="C634" s="75" t="s">
        <v>823</v>
      </c>
    </row>
    <row r="635" spans="1:3">
      <c r="A635" s="230">
        <v>645</v>
      </c>
      <c r="B635" s="227" t="s">
        <v>818</v>
      </c>
      <c r="C635" s="75"/>
    </row>
    <row r="636" spans="1:3">
      <c r="A636" s="230">
        <v>646</v>
      </c>
      <c r="B636" s="227" t="s">
        <v>819</v>
      </c>
      <c r="C636" s="75" t="s">
        <v>881</v>
      </c>
    </row>
    <row r="637" spans="1:3">
      <c r="A637" s="230">
        <v>647</v>
      </c>
      <c r="B637" s="231" t="s">
        <v>820</v>
      </c>
      <c r="C637" s="75"/>
    </row>
    <row r="638" spans="1:3">
      <c r="A638" s="75">
        <v>648</v>
      </c>
      <c r="B638" s="231" t="s">
        <v>825</v>
      </c>
      <c r="C638" s="75" t="s">
        <v>823</v>
      </c>
    </row>
    <row r="639" spans="1:3">
      <c r="A639" s="75">
        <v>649</v>
      </c>
      <c r="B639" s="231" t="s">
        <v>826</v>
      </c>
      <c r="C639" s="75" t="s">
        <v>823</v>
      </c>
    </row>
    <row r="640" spans="1:3">
      <c r="A640" s="230">
        <v>650</v>
      </c>
      <c r="B640" s="231" t="s">
        <v>827</v>
      </c>
      <c r="C640" s="75" t="s">
        <v>823</v>
      </c>
    </row>
    <row r="641" spans="1:3">
      <c r="A641" s="75">
        <v>651</v>
      </c>
      <c r="B641" s="227" t="s">
        <v>828</v>
      </c>
      <c r="C641" s="75" t="s">
        <v>921</v>
      </c>
    </row>
    <row r="642" spans="1:3">
      <c r="A642" s="75">
        <v>652</v>
      </c>
      <c r="B642" s="227" t="s">
        <v>829</v>
      </c>
      <c r="C642" s="75" t="s">
        <v>921</v>
      </c>
    </row>
    <row r="643" spans="1:3">
      <c r="A643" s="230">
        <v>653</v>
      </c>
      <c r="B643" s="227" t="s">
        <v>830</v>
      </c>
      <c r="C643" s="75" t="s">
        <v>389</v>
      </c>
    </row>
    <row r="644" spans="1:3">
      <c r="A644" s="75">
        <v>654</v>
      </c>
      <c r="B644" s="227" t="s">
        <v>831</v>
      </c>
      <c r="C644" s="75" t="s">
        <v>921</v>
      </c>
    </row>
    <row r="645" spans="1:3">
      <c r="A645" s="75">
        <v>655</v>
      </c>
      <c r="B645" s="227" t="s">
        <v>832</v>
      </c>
      <c r="C645" s="75" t="s">
        <v>921</v>
      </c>
    </row>
    <row r="646" spans="1:3">
      <c r="A646" s="230">
        <v>656</v>
      </c>
      <c r="B646" s="227" t="s">
        <v>833</v>
      </c>
      <c r="C646" s="75" t="s">
        <v>525</v>
      </c>
    </row>
    <row r="647" spans="1:3">
      <c r="A647" s="75">
        <v>657</v>
      </c>
      <c r="B647" s="227" t="s">
        <v>834</v>
      </c>
      <c r="C647" s="75"/>
    </row>
    <row r="648" spans="1:3">
      <c r="A648" s="75">
        <v>658</v>
      </c>
      <c r="B648" s="227" t="s">
        <v>835</v>
      </c>
      <c r="C648" s="75"/>
    </row>
    <row r="649" spans="1:3">
      <c r="A649" s="230">
        <v>659</v>
      </c>
      <c r="B649" s="227" t="s">
        <v>836</v>
      </c>
      <c r="C649" s="75" t="s">
        <v>332</v>
      </c>
    </row>
    <row r="650" spans="1:3">
      <c r="A650" s="75">
        <v>660</v>
      </c>
      <c r="B650" s="227" t="s">
        <v>837</v>
      </c>
      <c r="C650" s="230"/>
    </row>
    <row r="651" spans="1:3">
      <c r="A651" s="75">
        <v>661</v>
      </c>
      <c r="B651" s="227" t="s">
        <v>838</v>
      </c>
      <c r="C651" s="230"/>
    </row>
    <row r="652" spans="1:3">
      <c r="A652" s="230">
        <v>662</v>
      </c>
      <c r="B652" s="227" t="s">
        <v>839</v>
      </c>
      <c r="C652" s="230"/>
    </row>
    <row r="653" spans="1:3">
      <c r="A653" s="75">
        <v>663</v>
      </c>
      <c r="B653" s="227" t="s">
        <v>840</v>
      </c>
      <c r="C653" s="75" t="s">
        <v>205</v>
      </c>
    </row>
    <row r="654" spans="1:3">
      <c r="A654" s="75">
        <v>664</v>
      </c>
      <c r="B654" s="344" t="s">
        <v>841</v>
      </c>
      <c r="C654" s="230"/>
    </row>
    <row r="655" spans="1:3">
      <c r="A655" s="230">
        <v>665</v>
      </c>
      <c r="B655" s="227" t="s">
        <v>842</v>
      </c>
      <c r="C655" s="75" t="s">
        <v>332</v>
      </c>
    </row>
    <row r="656" spans="1:3">
      <c r="A656" s="230">
        <v>666</v>
      </c>
      <c r="B656" s="227" t="s">
        <v>843</v>
      </c>
      <c r="C656" s="230" t="s">
        <v>810</v>
      </c>
    </row>
    <row r="657" spans="1:3">
      <c r="A657" s="75">
        <v>667</v>
      </c>
      <c r="B657" s="227" t="s">
        <v>844</v>
      </c>
      <c r="C657" s="230"/>
    </row>
    <row r="658" spans="1:3">
      <c r="A658" s="75">
        <v>668</v>
      </c>
      <c r="B658" s="227" t="s">
        <v>845</v>
      </c>
      <c r="C658" s="230" t="s">
        <v>810</v>
      </c>
    </row>
    <row r="659" spans="1:3">
      <c r="A659" s="230">
        <v>669</v>
      </c>
      <c r="B659" s="227" t="s">
        <v>846</v>
      </c>
      <c r="C659" s="230"/>
    </row>
    <row r="660" spans="1:3">
      <c r="A660" s="230">
        <v>670</v>
      </c>
      <c r="B660" s="227" t="s">
        <v>847</v>
      </c>
      <c r="C660" s="230"/>
    </row>
    <row r="661" spans="1:3">
      <c r="A661" s="75">
        <v>671</v>
      </c>
      <c r="B661" s="227" t="s">
        <v>848</v>
      </c>
      <c r="C661" s="75" t="s">
        <v>823</v>
      </c>
    </row>
    <row r="662" spans="1:3">
      <c r="A662" s="75">
        <v>672</v>
      </c>
      <c r="B662" s="227" t="s">
        <v>849</v>
      </c>
      <c r="C662" s="75" t="s">
        <v>823</v>
      </c>
    </row>
    <row r="663" spans="1:3">
      <c r="A663" s="230">
        <v>673</v>
      </c>
      <c r="B663" s="227" t="s">
        <v>850</v>
      </c>
      <c r="C663" s="75" t="s">
        <v>823</v>
      </c>
    </row>
    <row r="664" spans="1:3">
      <c r="A664" s="230">
        <v>674</v>
      </c>
      <c r="B664" s="227" t="s">
        <v>851</v>
      </c>
      <c r="C664" s="75" t="s">
        <v>619</v>
      </c>
    </row>
    <row r="665" spans="1:3">
      <c r="A665" s="75">
        <v>675</v>
      </c>
      <c r="B665" s="227" t="s">
        <v>852</v>
      </c>
      <c r="C665" s="75" t="s">
        <v>688</v>
      </c>
    </row>
    <row r="666" spans="1:3">
      <c r="A666" s="75">
        <v>676</v>
      </c>
      <c r="B666" s="227" t="s">
        <v>853</v>
      </c>
      <c r="C666" s="75" t="s">
        <v>688</v>
      </c>
    </row>
    <row r="667" spans="1:3">
      <c r="A667" s="230">
        <v>677</v>
      </c>
      <c r="B667" s="227" t="s">
        <v>854</v>
      </c>
      <c r="C667" s="75" t="s">
        <v>312</v>
      </c>
    </row>
    <row r="668" spans="1:3">
      <c r="A668" s="230">
        <v>678</v>
      </c>
      <c r="B668" s="227" t="s">
        <v>855</v>
      </c>
      <c r="C668" s="230" t="s">
        <v>689</v>
      </c>
    </row>
    <row r="669" spans="1:3">
      <c r="A669" s="75">
        <v>679</v>
      </c>
      <c r="B669" s="227" t="s">
        <v>856</v>
      </c>
      <c r="C669" s="230"/>
    </row>
    <row r="670" spans="1:3">
      <c r="A670" s="75">
        <v>680</v>
      </c>
      <c r="B670" s="227" t="s">
        <v>857</v>
      </c>
      <c r="C670" s="354"/>
    </row>
    <row r="671" spans="1:3">
      <c r="A671" s="230">
        <v>681</v>
      </c>
      <c r="B671" s="227" t="s">
        <v>858</v>
      </c>
      <c r="C671" s="75" t="s">
        <v>312</v>
      </c>
    </row>
    <row r="672" spans="1:3">
      <c r="A672" s="230">
        <v>682</v>
      </c>
      <c r="B672" s="227" t="s">
        <v>859</v>
      </c>
      <c r="C672" s="82" t="s">
        <v>205</v>
      </c>
    </row>
    <row r="673" spans="1:3">
      <c r="A673" s="75">
        <v>683</v>
      </c>
      <c r="B673" s="227" t="s">
        <v>860</v>
      </c>
      <c r="C673" s="230"/>
    </row>
    <row r="674" spans="1:3">
      <c r="A674" s="75">
        <v>684</v>
      </c>
      <c r="B674" s="227" t="s">
        <v>861</v>
      </c>
      <c r="C674" s="75" t="s">
        <v>525</v>
      </c>
    </row>
    <row r="675" spans="1:3">
      <c r="A675" s="230">
        <v>685</v>
      </c>
      <c r="B675" s="227" t="s">
        <v>862</v>
      </c>
      <c r="C675" s="75" t="s">
        <v>525</v>
      </c>
    </row>
    <row r="676" spans="1:3">
      <c r="A676" s="230">
        <v>686</v>
      </c>
      <c r="B676" s="227" t="s">
        <v>863</v>
      </c>
      <c r="C676" s="230"/>
    </row>
    <row r="677" spans="1:3">
      <c r="A677" s="75">
        <v>687</v>
      </c>
      <c r="B677" s="227" t="s">
        <v>864</v>
      </c>
      <c r="C677" s="230"/>
    </row>
    <row r="678" spans="1:3">
      <c r="A678" s="75">
        <v>688</v>
      </c>
      <c r="B678" s="227" t="s">
        <v>865</v>
      </c>
      <c r="C678" s="230"/>
    </row>
    <row r="679" spans="1:3">
      <c r="A679" s="230">
        <v>689</v>
      </c>
      <c r="B679" s="227" t="s">
        <v>866</v>
      </c>
      <c r="C679" s="230"/>
    </row>
    <row r="680" spans="1:3">
      <c r="A680" s="230">
        <v>690</v>
      </c>
      <c r="B680" s="227" t="s">
        <v>867</v>
      </c>
      <c r="C680" s="75" t="s">
        <v>332</v>
      </c>
    </row>
    <row r="681" spans="1:3">
      <c r="A681" s="75">
        <v>691</v>
      </c>
      <c r="B681" s="227" t="s">
        <v>868</v>
      </c>
      <c r="C681" s="230"/>
    </row>
    <row r="682" spans="1:3">
      <c r="A682" s="75">
        <v>692</v>
      </c>
      <c r="B682" s="227" t="s">
        <v>869</v>
      </c>
      <c r="C682" s="230"/>
    </row>
    <row r="683" spans="1:3">
      <c r="A683" s="230">
        <v>693</v>
      </c>
      <c r="B683" s="227" t="s">
        <v>870</v>
      </c>
      <c r="C683" s="230" t="s">
        <v>871</v>
      </c>
    </row>
    <row r="684" spans="1:3">
      <c r="A684" s="230">
        <v>694</v>
      </c>
      <c r="B684" s="227" t="s">
        <v>872</v>
      </c>
      <c r="C684" s="230" t="s">
        <v>871</v>
      </c>
    </row>
    <row r="685" spans="1:3">
      <c r="A685" s="75">
        <v>695</v>
      </c>
      <c r="B685" s="227" t="s">
        <v>873</v>
      </c>
      <c r="C685" s="75" t="s">
        <v>373</v>
      </c>
    </row>
    <row r="686" spans="1:3">
      <c r="A686" s="75">
        <v>696</v>
      </c>
      <c r="B686" s="227" t="s">
        <v>874</v>
      </c>
      <c r="C686" s="75" t="s">
        <v>373</v>
      </c>
    </row>
    <row r="687" spans="1:3">
      <c r="A687" s="230">
        <v>697</v>
      </c>
      <c r="B687" s="227" t="s">
        <v>875</v>
      </c>
      <c r="C687" s="75" t="s">
        <v>373</v>
      </c>
    </row>
    <row r="688" spans="1:3">
      <c r="A688" s="230">
        <v>698</v>
      </c>
      <c r="B688" s="227" t="s">
        <v>876</v>
      </c>
      <c r="C688" s="75" t="s">
        <v>373</v>
      </c>
    </row>
    <row r="689" spans="1:3">
      <c r="A689" s="75">
        <v>699</v>
      </c>
      <c r="B689" s="227" t="s">
        <v>877</v>
      </c>
      <c r="C689" s="75" t="s">
        <v>373</v>
      </c>
    </row>
    <row r="690" spans="1:3">
      <c r="A690" s="75">
        <v>700</v>
      </c>
      <c r="B690" s="227" t="s">
        <v>878</v>
      </c>
      <c r="C690" s="75" t="s">
        <v>688</v>
      </c>
    </row>
    <row r="691" spans="1:3">
      <c r="A691" s="230">
        <v>701</v>
      </c>
      <c r="B691" s="227" t="s">
        <v>879</v>
      </c>
      <c r="C691" s="75" t="s">
        <v>332</v>
      </c>
    </row>
    <row r="692" spans="1:3">
      <c r="A692" s="230">
        <v>702</v>
      </c>
      <c r="B692" s="227" t="s">
        <v>880</v>
      </c>
      <c r="C692" s="75" t="s">
        <v>136</v>
      </c>
    </row>
    <row r="693" spans="1:3">
      <c r="A693" s="352">
        <v>703</v>
      </c>
      <c r="B693" s="353" t="s">
        <v>882</v>
      </c>
      <c r="C693" s="355" t="s">
        <v>689</v>
      </c>
    </row>
    <row r="694" spans="1:3">
      <c r="A694" s="75">
        <v>704</v>
      </c>
      <c r="B694" s="227" t="s">
        <v>883</v>
      </c>
      <c r="C694" s="75" t="s">
        <v>373</v>
      </c>
    </row>
    <row r="695" spans="1:3">
      <c r="A695" s="75">
        <v>705</v>
      </c>
      <c r="B695" s="227" t="s">
        <v>884</v>
      </c>
      <c r="C695" s="230" t="s">
        <v>303</v>
      </c>
    </row>
    <row r="696" spans="1:3">
      <c r="A696" s="75">
        <v>706</v>
      </c>
      <c r="B696" s="227" t="s">
        <v>885</v>
      </c>
      <c r="C696" s="230" t="s">
        <v>303</v>
      </c>
    </row>
    <row r="697" spans="1:3">
      <c r="A697" s="75">
        <v>707</v>
      </c>
      <c r="B697" s="227" t="s">
        <v>886</v>
      </c>
      <c r="C697" s="230" t="s">
        <v>303</v>
      </c>
    </row>
    <row r="698" spans="1:3">
      <c r="A698" s="75">
        <v>708</v>
      </c>
      <c r="B698" s="227" t="s">
        <v>887</v>
      </c>
      <c r="C698" s="230" t="s">
        <v>303</v>
      </c>
    </row>
    <row r="699" spans="1:3">
      <c r="A699" s="75">
        <v>709</v>
      </c>
      <c r="B699" s="227" t="s">
        <v>888</v>
      </c>
      <c r="C699" s="75" t="s">
        <v>322</v>
      </c>
    </row>
    <row r="700" spans="1:3">
      <c r="A700" s="75">
        <v>710</v>
      </c>
      <c r="B700" s="227" t="s">
        <v>889</v>
      </c>
      <c r="C700" s="75" t="s">
        <v>322</v>
      </c>
    </row>
    <row r="701" spans="1:3">
      <c r="A701" s="75">
        <v>711</v>
      </c>
      <c r="B701" s="227" t="s">
        <v>832</v>
      </c>
      <c r="C701" s="230"/>
    </row>
    <row r="702" spans="1:3">
      <c r="A702" s="75">
        <v>712</v>
      </c>
      <c r="B702" s="227" t="s">
        <v>890</v>
      </c>
      <c r="C702" s="230" t="s">
        <v>689</v>
      </c>
    </row>
    <row r="703" spans="1:3">
      <c r="A703" s="75">
        <v>713</v>
      </c>
      <c r="B703" s="227" t="s">
        <v>629</v>
      </c>
      <c r="C703" s="75" t="s">
        <v>823</v>
      </c>
    </row>
    <row r="704" spans="1:3">
      <c r="A704" s="75">
        <v>714</v>
      </c>
      <c r="B704" s="227" t="s">
        <v>628</v>
      </c>
      <c r="C704" s="75" t="s">
        <v>823</v>
      </c>
    </row>
    <row r="705" spans="1:3">
      <c r="A705" s="75">
        <v>715</v>
      </c>
      <c r="B705" s="227" t="s">
        <v>891</v>
      </c>
      <c r="C705" s="356" t="s">
        <v>810</v>
      </c>
    </row>
    <row r="706" spans="1:3">
      <c r="A706" s="75">
        <v>716</v>
      </c>
      <c r="B706" s="227" t="s">
        <v>892</v>
      </c>
      <c r="C706" s="75" t="s">
        <v>332</v>
      </c>
    </row>
    <row r="707" spans="1:3">
      <c r="A707" s="75">
        <v>717</v>
      </c>
      <c r="B707" s="227" t="s">
        <v>893</v>
      </c>
      <c r="C707" s="75" t="s">
        <v>332</v>
      </c>
    </row>
    <row r="708" spans="1:3">
      <c r="A708" s="75">
        <v>718</v>
      </c>
      <c r="B708" s="227" t="s">
        <v>894</v>
      </c>
      <c r="C708" s="75" t="s">
        <v>687</v>
      </c>
    </row>
    <row r="709" spans="1:3">
      <c r="A709" s="75">
        <v>719</v>
      </c>
      <c r="B709" s="227" t="s">
        <v>895</v>
      </c>
      <c r="C709" s="75" t="s">
        <v>823</v>
      </c>
    </row>
    <row r="710" spans="1:3">
      <c r="A710" s="75">
        <v>720</v>
      </c>
      <c r="B710" s="227" t="s">
        <v>896</v>
      </c>
      <c r="C710" s="75" t="s">
        <v>823</v>
      </c>
    </row>
    <row r="711" spans="1:3">
      <c r="A711" s="75">
        <v>721</v>
      </c>
      <c r="B711" s="227" t="s">
        <v>897</v>
      </c>
      <c r="C711" s="75" t="s">
        <v>823</v>
      </c>
    </row>
    <row r="712" spans="1:3">
      <c r="A712" s="75">
        <v>722</v>
      </c>
      <c r="B712" s="227" t="s">
        <v>898</v>
      </c>
      <c r="C712" s="75" t="s">
        <v>264</v>
      </c>
    </row>
    <row r="713" spans="1:3">
      <c r="A713" s="75">
        <v>723</v>
      </c>
      <c r="B713" s="227" t="s">
        <v>599</v>
      </c>
      <c r="C713" s="75" t="s">
        <v>922</v>
      </c>
    </row>
    <row r="714" spans="1:3">
      <c r="A714" s="75">
        <v>724</v>
      </c>
      <c r="B714" s="227" t="s">
        <v>899</v>
      </c>
      <c r="C714" s="75" t="s">
        <v>922</v>
      </c>
    </row>
    <row r="715" spans="1:3">
      <c r="A715" s="75">
        <v>725</v>
      </c>
      <c r="B715" s="227" t="s">
        <v>900</v>
      </c>
      <c r="C715" s="75" t="s">
        <v>264</v>
      </c>
    </row>
    <row r="716" spans="1:3">
      <c r="A716" s="75">
        <v>726</v>
      </c>
      <c r="B716" s="227" t="s">
        <v>901</v>
      </c>
      <c r="C716" s="75" t="s">
        <v>264</v>
      </c>
    </row>
    <row r="717" spans="1:3">
      <c r="A717" s="75">
        <v>727</v>
      </c>
      <c r="B717" s="227" t="s">
        <v>902</v>
      </c>
      <c r="C717" s="75" t="s">
        <v>264</v>
      </c>
    </row>
    <row r="718" spans="1:3">
      <c r="A718" s="75">
        <v>728</v>
      </c>
      <c r="B718" s="227" t="s">
        <v>903</v>
      </c>
      <c r="C718" s="75" t="s">
        <v>264</v>
      </c>
    </row>
    <row r="719" spans="1:3">
      <c r="A719" s="75">
        <v>729</v>
      </c>
      <c r="B719" s="227" t="s">
        <v>904</v>
      </c>
      <c r="C719" s="75" t="s">
        <v>264</v>
      </c>
    </row>
    <row r="720" spans="1:3">
      <c r="A720" s="75">
        <v>730</v>
      </c>
      <c r="B720" s="227" t="s">
        <v>905</v>
      </c>
      <c r="C720" s="75" t="s">
        <v>264</v>
      </c>
    </row>
    <row r="721" spans="1:3">
      <c r="A721" s="75">
        <v>731</v>
      </c>
      <c r="B721" s="227" t="s">
        <v>906</v>
      </c>
      <c r="C721" s="75" t="s">
        <v>264</v>
      </c>
    </row>
    <row r="722" spans="1:3">
      <c r="A722" s="75">
        <v>732</v>
      </c>
      <c r="B722" s="227" t="s">
        <v>907</v>
      </c>
      <c r="C722" s="75" t="s">
        <v>264</v>
      </c>
    </row>
    <row r="723" spans="1:3">
      <c r="A723" s="75">
        <v>733</v>
      </c>
      <c r="B723" s="227" t="s">
        <v>908</v>
      </c>
      <c r="C723" s="75" t="s">
        <v>264</v>
      </c>
    </row>
    <row r="724" spans="1:3">
      <c r="A724" s="75">
        <v>734</v>
      </c>
      <c r="B724" s="227" t="s">
        <v>909</v>
      </c>
      <c r="C724" s="75" t="s">
        <v>264</v>
      </c>
    </row>
    <row r="725" spans="1:3">
      <c r="A725" s="75">
        <v>735</v>
      </c>
      <c r="B725" s="227" t="s">
        <v>910</v>
      </c>
      <c r="C725" s="230" t="s">
        <v>136</v>
      </c>
    </row>
    <row r="726" spans="1:3">
      <c r="A726" s="75">
        <v>736</v>
      </c>
      <c r="B726" s="227" t="s">
        <v>911</v>
      </c>
      <c r="C726" s="230" t="s">
        <v>136</v>
      </c>
    </row>
    <row r="727" spans="1:3">
      <c r="A727" s="75">
        <v>737</v>
      </c>
      <c r="B727" s="227" t="s">
        <v>924</v>
      </c>
      <c r="C727" s="230" t="s">
        <v>136</v>
      </c>
    </row>
    <row r="728" spans="1:3">
      <c r="A728" s="75">
        <v>738</v>
      </c>
      <c r="B728" s="227" t="s">
        <v>925</v>
      </c>
      <c r="C728" s="230" t="s">
        <v>136</v>
      </c>
    </row>
    <row r="729" spans="1:3">
      <c r="A729" s="75">
        <v>739</v>
      </c>
      <c r="B729" s="227" t="s">
        <v>926</v>
      </c>
      <c r="C729" s="75" t="s">
        <v>688</v>
      </c>
    </row>
    <row r="730" spans="1:3">
      <c r="A730" s="75">
        <v>740</v>
      </c>
      <c r="B730" s="227" t="s">
        <v>927</v>
      </c>
      <c r="C730" s="230"/>
    </row>
    <row r="731" spans="1:3">
      <c r="A731" s="352">
        <v>741</v>
      </c>
      <c r="B731" s="353" t="s">
        <v>928</v>
      </c>
      <c r="C731" s="352" t="s">
        <v>823</v>
      </c>
    </row>
    <row r="732" spans="1:3">
      <c r="A732" s="352">
        <v>742</v>
      </c>
      <c r="B732" s="353" t="s">
        <v>929</v>
      </c>
      <c r="C732" s="355" t="s">
        <v>823</v>
      </c>
    </row>
    <row r="733" spans="1:3">
      <c r="A733" s="352">
        <v>743</v>
      </c>
      <c r="B733" s="353" t="s">
        <v>930</v>
      </c>
      <c r="C733" s="355" t="s">
        <v>823</v>
      </c>
    </row>
    <row r="734" spans="1:3">
      <c r="A734" s="352">
        <v>744</v>
      </c>
      <c r="B734" s="353" t="s">
        <v>931</v>
      </c>
      <c r="C734" s="355" t="s">
        <v>373</v>
      </c>
    </row>
    <row r="735" spans="1:3">
      <c r="A735" s="352">
        <v>745</v>
      </c>
      <c r="B735" s="353" t="s">
        <v>932</v>
      </c>
      <c r="C735" s="355" t="s">
        <v>373</v>
      </c>
    </row>
    <row r="736" spans="1:3">
      <c r="A736" s="352">
        <v>746</v>
      </c>
      <c r="B736" s="353" t="s">
        <v>933</v>
      </c>
      <c r="C736" s="355" t="s">
        <v>373</v>
      </c>
    </row>
    <row r="737" spans="1:3">
      <c r="A737" s="352">
        <v>747</v>
      </c>
      <c r="B737" s="353" t="s">
        <v>934</v>
      </c>
      <c r="C737" s="355" t="s">
        <v>373</v>
      </c>
    </row>
    <row r="738" spans="1:3">
      <c r="A738" s="352">
        <v>748</v>
      </c>
      <c r="B738" s="353" t="s">
        <v>935</v>
      </c>
      <c r="C738" s="355" t="s">
        <v>810</v>
      </c>
    </row>
    <row r="739" spans="1:3">
      <c r="A739" s="352">
        <v>749</v>
      </c>
      <c r="B739" s="353" t="s">
        <v>936</v>
      </c>
      <c r="C739" s="355" t="s">
        <v>810</v>
      </c>
    </row>
    <row r="740" spans="1:3">
      <c r="A740" s="352">
        <v>750</v>
      </c>
      <c r="B740" s="353" t="s">
        <v>937</v>
      </c>
      <c r="C740" s="355" t="s">
        <v>332</v>
      </c>
    </row>
    <row r="741" spans="1:3">
      <c r="A741" s="352">
        <v>752</v>
      </c>
      <c r="B741" s="353" t="s">
        <v>938</v>
      </c>
      <c r="C741" s="355" t="s">
        <v>525</v>
      </c>
    </row>
    <row r="742" spans="1:3">
      <c r="A742" s="352">
        <v>753</v>
      </c>
      <c r="B742" s="353" t="s">
        <v>939</v>
      </c>
      <c r="C742" s="355" t="s">
        <v>619</v>
      </c>
    </row>
    <row r="743" spans="1:3">
      <c r="A743" s="352">
        <v>754</v>
      </c>
      <c r="B743" s="353" t="s">
        <v>940</v>
      </c>
      <c r="C743" s="355" t="s">
        <v>303</v>
      </c>
    </row>
    <row r="744" spans="1:3">
      <c r="A744" s="352">
        <v>755</v>
      </c>
      <c r="B744" s="353" t="s">
        <v>941</v>
      </c>
      <c r="C744" s="355" t="s">
        <v>136</v>
      </c>
    </row>
    <row r="745" spans="1:3">
      <c r="A745" s="352">
        <v>756</v>
      </c>
      <c r="B745" s="353" t="s">
        <v>942</v>
      </c>
      <c r="C745" s="355" t="s">
        <v>881</v>
      </c>
    </row>
    <row r="746" spans="1:3">
      <c r="A746" s="352">
        <v>757</v>
      </c>
      <c r="B746" s="353" t="s">
        <v>943</v>
      </c>
      <c r="C746" s="355" t="s">
        <v>918</v>
      </c>
    </row>
    <row r="747" spans="1:3">
      <c r="A747" s="352">
        <v>758</v>
      </c>
      <c r="B747" s="353" t="s">
        <v>944</v>
      </c>
      <c r="C747" s="75" t="s">
        <v>923</v>
      </c>
    </row>
    <row r="748" spans="1:3">
      <c r="A748" s="352">
        <v>759</v>
      </c>
      <c r="B748" s="353" t="s">
        <v>945</v>
      </c>
      <c r="C748" s="75" t="s">
        <v>923</v>
      </c>
    </row>
    <row r="749" spans="1:3">
      <c r="A749" s="352">
        <v>760</v>
      </c>
      <c r="B749" s="353" t="s">
        <v>896</v>
      </c>
      <c r="C749" s="75" t="s">
        <v>923</v>
      </c>
    </row>
    <row r="750" spans="1:3">
      <c r="A750" s="352">
        <v>761</v>
      </c>
      <c r="B750" s="353" t="s">
        <v>946</v>
      </c>
      <c r="C750" s="75" t="s">
        <v>923</v>
      </c>
    </row>
    <row r="751" spans="1:3">
      <c r="A751" s="352">
        <v>762</v>
      </c>
      <c r="B751" s="353" t="s">
        <v>947</v>
      </c>
      <c r="C751" s="75" t="s">
        <v>923</v>
      </c>
    </row>
    <row r="752" spans="1:3">
      <c r="A752" s="352">
        <v>763</v>
      </c>
      <c r="B752" s="353" t="s">
        <v>948</v>
      </c>
      <c r="C752" s="75" t="s">
        <v>923</v>
      </c>
    </row>
    <row r="753" spans="1:3">
      <c r="A753" s="352">
        <v>764</v>
      </c>
      <c r="B753" s="353" t="s">
        <v>949</v>
      </c>
      <c r="C753" s="75" t="s">
        <v>923</v>
      </c>
    </row>
    <row r="754" spans="1:3">
      <c r="A754" s="352">
        <v>765</v>
      </c>
      <c r="B754" s="353" t="s">
        <v>950</v>
      </c>
      <c r="C754" s="75" t="s">
        <v>923</v>
      </c>
    </row>
    <row r="755" spans="1:3">
      <c r="A755" s="352">
        <v>766</v>
      </c>
      <c r="B755" s="353" t="s">
        <v>951</v>
      </c>
      <c r="C755" s="75" t="s">
        <v>923</v>
      </c>
    </row>
    <row r="756" spans="1:3">
      <c r="A756" s="352">
        <v>767</v>
      </c>
      <c r="B756" s="353" t="s">
        <v>952</v>
      </c>
      <c r="C756" s="355" t="s">
        <v>130</v>
      </c>
    </row>
    <row r="757" spans="1:3">
      <c r="A757" s="352">
        <v>768</v>
      </c>
      <c r="B757" s="353" t="s">
        <v>953</v>
      </c>
      <c r="C757" s="355" t="s">
        <v>130</v>
      </c>
    </row>
    <row r="758" spans="1:3">
      <c r="A758" s="75">
        <v>769</v>
      </c>
      <c r="B758" s="227" t="s">
        <v>954</v>
      </c>
      <c r="C758" s="75" t="s">
        <v>688</v>
      </c>
    </row>
    <row r="759" spans="1:3">
      <c r="A759" s="75">
        <v>770</v>
      </c>
      <c r="B759" s="227" t="s">
        <v>955</v>
      </c>
      <c r="C759" s="75" t="s">
        <v>688</v>
      </c>
    </row>
    <row r="760" spans="1:3">
      <c r="A760" s="352">
        <v>771</v>
      </c>
      <c r="B760" s="353" t="s">
        <v>956</v>
      </c>
      <c r="C760" s="355" t="s">
        <v>136</v>
      </c>
    </row>
    <row r="761" spans="1:3">
      <c r="A761" s="75">
        <v>1001</v>
      </c>
      <c r="B761" s="227" t="s">
        <v>821</v>
      </c>
      <c r="C761" s="230" t="s">
        <v>871</v>
      </c>
    </row>
    <row r="762" spans="1:3">
      <c r="A762" s="75">
        <v>772</v>
      </c>
      <c r="B762" s="227" t="s">
        <v>957</v>
      </c>
      <c r="C762" s="75" t="s">
        <v>254</v>
      </c>
    </row>
    <row r="763" spans="1:3">
      <c r="A763" s="352">
        <v>773</v>
      </c>
      <c r="B763" s="353" t="s">
        <v>958</v>
      </c>
      <c r="C763" s="355" t="s">
        <v>303</v>
      </c>
    </row>
    <row r="764" spans="1:3">
      <c r="A764" s="75">
        <v>774</v>
      </c>
      <c r="B764" s="227" t="s">
        <v>959</v>
      </c>
      <c r="C764" s="230" t="s">
        <v>303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B1:AU21"/>
  <sheetViews>
    <sheetView workbookViewId="0">
      <selection activeCell="Z23" sqref="Z23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hidden="1" customWidth="1"/>
    <col min="28" max="41" width="4.109375" style="11" hidden="1" customWidth="1"/>
    <col min="42" max="42" width="4.109375" style="9" hidden="1" customWidth="1"/>
    <col min="43" max="43" width="0" style="9" hidden="1" customWidth="1"/>
    <col min="44" max="16384" width="9.109375" style="9"/>
  </cols>
  <sheetData>
    <row r="1" spans="2:47" s="6" customFormat="1" ht="21.6" thickBot="1">
      <c r="B1" s="408" t="s">
        <v>0</v>
      </c>
      <c r="C1" s="408"/>
      <c r="D1" s="408"/>
      <c r="E1" s="3" t="s">
        <v>89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09" t="s">
        <v>1</v>
      </c>
      <c r="R1" s="409"/>
      <c r="S1" s="409"/>
      <c r="T1" s="409"/>
      <c r="U1" s="409"/>
      <c r="V1" s="5"/>
      <c r="W1" s="5"/>
      <c r="X1" s="5"/>
      <c r="Y1" s="5"/>
      <c r="Z1" s="5"/>
      <c r="AI1" s="6" t="s">
        <v>124</v>
      </c>
      <c r="AN1" s="6" t="s">
        <v>124</v>
      </c>
    </row>
    <row r="2" spans="2:47" s="6" customFormat="1" ht="24" customHeight="1">
      <c r="B2" s="99" t="s">
        <v>2</v>
      </c>
      <c r="C2" s="410" t="s">
        <v>3</v>
      </c>
      <c r="D2" s="411"/>
      <c r="E2" s="412"/>
      <c r="F2" s="413">
        <v>1</v>
      </c>
      <c r="G2" s="414"/>
      <c r="H2" s="415">
        <v>2</v>
      </c>
      <c r="I2" s="414"/>
      <c r="J2" s="415">
        <v>3</v>
      </c>
      <c r="K2" s="414"/>
      <c r="L2" s="415">
        <v>4</v>
      </c>
      <c r="M2" s="416"/>
      <c r="N2" s="417" t="s">
        <v>4</v>
      </c>
      <c r="O2" s="418"/>
      <c r="P2" s="419" t="s">
        <v>84</v>
      </c>
      <c r="Q2" s="420"/>
      <c r="R2" s="421" t="s">
        <v>5</v>
      </c>
      <c r="S2" s="421"/>
      <c r="T2" s="100" t="s">
        <v>6</v>
      </c>
      <c r="W2" s="7">
        <v>1</v>
      </c>
      <c r="X2" s="403" t="str">
        <f>IF(ISERROR(INDEX($C$3:$C$6,MATCH(W2,$T$3:$T$6,0))),"",(INDEX($C$3:$C$6,MATCH(W2,$T$3:$T$6,0))))</f>
        <v/>
      </c>
      <c r="Y2" s="404"/>
      <c r="Z2" s="405"/>
      <c r="AB2" s="406" t="s">
        <v>85</v>
      </c>
      <c r="AC2" s="406"/>
      <c r="AD2" s="406"/>
      <c r="AE2" s="406"/>
      <c r="AG2" s="6" t="s">
        <v>86</v>
      </c>
      <c r="AK2" s="407" t="s">
        <v>87</v>
      </c>
      <c r="AL2" s="407"/>
      <c r="AP2" s="6" t="s">
        <v>88</v>
      </c>
    </row>
    <row r="3" spans="2:47" ht="24" customHeight="1">
      <c r="B3" s="101">
        <v>1</v>
      </c>
      <c r="C3" s="396" t="str">
        <f>IF(GROUPS!D4="","",GROUPS!D4)</f>
        <v/>
      </c>
      <c r="D3" s="397"/>
      <c r="E3" s="398"/>
      <c r="F3" s="102"/>
      <c r="G3" s="103"/>
      <c r="H3" s="104" t="str">
        <f>T13</f>
        <v/>
      </c>
      <c r="I3" s="105" t="str">
        <f>U13</f>
        <v/>
      </c>
      <c r="J3" s="104" t="str">
        <f>T9</f>
        <v/>
      </c>
      <c r="K3" s="106" t="str">
        <f>U9</f>
        <v/>
      </c>
      <c r="L3" s="104" t="str">
        <f>T17</f>
        <v/>
      </c>
      <c r="M3" s="107" t="str">
        <f>U17</f>
        <v/>
      </c>
      <c r="N3" s="108" t="str">
        <f>IF(AND(T9="",T13="",T17=""),"",SUM(H3,J3,L3))</f>
        <v/>
      </c>
      <c r="O3" s="109" t="str">
        <f>IF(AND(T9="",T13="",T17=""),"",SUM(I3,K3,M3))</f>
        <v/>
      </c>
      <c r="P3" s="110" t="str">
        <f>IF(AND(T9="",T13="",T17=""),"",AG3)</f>
        <v/>
      </c>
      <c r="Q3" s="111" t="str">
        <f>IF(AND(T9="",T13="",T17=""),"",AP3)</f>
        <v/>
      </c>
      <c r="R3" s="399" t="str">
        <f>IF(ISERROR(IF(AND(T9="",T13="",T17=""),"",SUM(AB3:AD3)+(N3-O3)/1000)+(AK3/10000)),"",IF(AND(T9="",T13="",T17=""),"",SUM(AB3:AD3)+(N3-O3)/1000)+(AK3/10000)+(AG3/100000))</f>
        <v/>
      </c>
      <c r="S3" s="399"/>
      <c r="T3" s="112" t="str">
        <f>IF(ISERROR(IF(C3="","",RANK(R3,$R$3:$S$6,0))),"",IF(C3="","",RANK(R3,$R$3:$S$6,0)))</f>
        <v/>
      </c>
      <c r="U3" s="9"/>
      <c r="V3" s="9"/>
      <c r="W3" s="7">
        <v>2</v>
      </c>
      <c r="X3" s="403" t="str">
        <f t="shared" ref="X3:X5" si="0">IF(ISERROR(INDEX($C$3:$C$6,MATCH(W3,$T$3:$T$6,0))),"",(INDEX($C$3:$C$6,MATCH(W3,$T$3:$T$6,0))))</f>
        <v/>
      </c>
      <c r="Y3" s="404"/>
      <c r="Z3" s="405"/>
      <c r="AB3" s="10" t="str">
        <f>IF(H3="","",IF(H3&gt;I3,2,1))</f>
        <v/>
      </c>
      <c r="AC3" s="10" t="str">
        <f>IF(J3="","",IF(J3&gt;K3,2,1))</f>
        <v/>
      </c>
      <c r="AD3" s="10" t="str">
        <f>IF(L3="","",IF(L3&gt;M3,2,1))</f>
        <v/>
      </c>
      <c r="AE3" s="182"/>
      <c r="AG3" s="11">
        <f>SUM(AH3:AJ3)</f>
        <v>0</v>
      </c>
      <c r="AH3" s="10">
        <f>F9+H9+J9+L9+N9+P9+R9</f>
        <v>0</v>
      </c>
      <c r="AI3" s="10">
        <f>F13+H13+J13+L13+N13+P13+R13</f>
        <v>0</v>
      </c>
      <c r="AJ3" s="10">
        <f>F17+H17+J17+L17+N17+P17+R17</f>
        <v>0</v>
      </c>
      <c r="AK3" s="394">
        <f>SUM(AH3:AJ3)-SUM(AM3:AO3)</f>
        <v>0</v>
      </c>
      <c r="AL3" s="395"/>
      <c r="AM3" s="10">
        <f>AH5</f>
        <v>0</v>
      </c>
      <c r="AN3" s="10">
        <f>AI4</f>
        <v>0</v>
      </c>
      <c r="AO3" s="10">
        <f>AJ6</f>
        <v>0</v>
      </c>
      <c r="AP3" s="9">
        <f>SUM(AM3:AO3)</f>
        <v>0</v>
      </c>
    </row>
    <row r="4" spans="2:47" ht="24" customHeight="1">
      <c r="B4" s="101">
        <v>2</v>
      </c>
      <c r="C4" s="396" t="str">
        <f>IF(GROUPS!D5="","",GROUPS!D5)</f>
        <v/>
      </c>
      <c r="D4" s="397"/>
      <c r="E4" s="398"/>
      <c r="F4" s="113" t="str">
        <f>U13</f>
        <v/>
      </c>
      <c r="G4" s="106" t="str">
        <f>T13</f>
        <v/>
      </c>
      <c r="H4" s="114"/>
      <c r="I4" s="103"/>
      <c r="J4" s="104" t="str">
        <f>U18</f>
        <v/>
      </c>
      <c r="K4" s="106" t="str">
        <f>T18</f>
        <v/>
      </c>
      <c r="L4" s="104" t="str">
        <f>T10</f>
        <v/>
      </c>
      <c r="M4" s="115" t="str">
        <f>U10</f>
        <v/>
      </c>
      <c r="N4" s="108" t="str">
        <f>IF(AND(T10="",U13="",U18=""),"",SUM(F4,J4,L4))</f>
        <v/>
      </c>
      <c r="O4" s="109" t="str">
        <f>IF(AND(T10="",U13="",U18=""),"",SUM(G4,K4,M4))</f>
        <v/>
      </c>
      <c r="P4" s="110" t="str">
        <f>IF(AND(T10="",U13="",U18=""),"",AG4)</f>
        <v/>
      </c>
      <c r="Q4" s="111" t="str">
        <f>IF(AND(T10="",U13="",U18=""),"",AP4)</f>
        <v/>
      </c>
      <c r="R4" s="399" t="str">
        <f>IF(ISERROR(IF(AND(T10="",U13="",U18=""),"",SUM(AB4:AD4)+(N4-O4)/1000)+(AK4/10000)+(AG4/100000)),"",IF(AND(T10="",U13="",U18=""),"",SUM(AB4:AD4)+(N4-O4)/1000)+(AK4/10000)+(AG4/100000))</f>
        <v/>
      </c>
      <c r="S4" s="399"/>
      <c r="T4" s="112" t="str">
        <f>IF(ISERROR(IF(C4="","",RANK(R4,$R$3:$S$6,0))),"",IF(C4="","",RANK(R4,$R$3:$S$6,0)))</f>
        <v/>
      </c>
      <c r="U4" s="9"/>
      <c r="V4" s="9"/>
      <c r="W4" s="7">
        <v>3</v>
      </c>
      <c r="X4" s="400" t="str">
        <f t="shared" si="0"/>
        <v/>
      </c>
      <c r="Y4" s="401"/>
      <c r="Z4" s="402"/>
      <c r="AB4" s="10" t="str">
        <f>IF(F4="","",IF(F4&gt;G4,2,1))</f>
        <v/>
      </c>
      <c r="AC4" s="10" t="str">
        <f>IF(J4="","",IF(J4&gt;K4,2,1))</f>
        <v/>
      </c>
      <c r="AD4" s="10" t="str">
        <f>IF(L4="","",IF(L4&gt;M4,2,1))</f>
        <v/>
      </c>
      <c r="AE4" s="182"/>
      <c r="AG4" s="11">
        <f t="shared" ref="AG4:AG6" si="1">SUM(AH4:AJ4)</f>
        <v>0</v>
      </c>
      <c r="AH4" s="10">
        <f>F10+H10+J10+L10+N10+P10+R10</f>
        <v>0</v>
      </c>
      <c r="AI4" s="10">
        <f>G13+I13+K13+M13+O13+Q13+S13</f>
        <v>0</v>
      </c>
      <c r="AJ4" s="10">
        <f>G18+I18+K18+M18+O18+Q18+S18</f>
        <v>0</v>
      </c>
      <c r="AK4" s="394">
        <f t="shared" ref="AK4:AK6" si="2">SUM(AH4:AJ4)-SUM(AM4:AO4)</f>
        <v>0</v>
      </c>
      <c r="AL4" s="395"/>
      <c r="AM4" s="10">
        <f>AH6</f>
        <v>0</v>
      </c>
      <c r="AN4" s="10">
        <f>AI3</f>
        <v>0</v>
      </c>
      <c r="AO4" s="10">
        <f>AJ5</f>
        <v>0</v>
      </c>
      <c r="AP4" s="9">
        <f t="shared" ref="AP4:AP6" si="3">SUM(AM4:AO4)</f>
        <v>0</v>
      </c>
    </row>
    <row r="5" spans="2:47" ht="24" customHeight="1">
      <c r="B5" s="101">
        <v>3</v>
      </c>
      <c r="C5" s="396" t="str">
        <f>IF(GROUPS!D6="","",GROUPS!D6)</f>
        <v/>
      </c>
      <c r="D5" s="397"/>
      <c r="E5" s="398"/>
      <c r="F5" s="113" t="str">
        <f>U9</f>
        <v/>
      </c>
      <c r="G5" s="106" t="str">
        <f>T9</f>
        <v/>
      </c>
      <c r="H5" s="104" t="str">
        <f>T18</f>
        <v/>
      </c>
      <c r="I5" s="106" t="str">
        <f>U18</f>
        <v/>
      </c>
      <c r="J5" s="114"/>
      <c r="K5" s="103"/>
      <c r="L5" s="104" t="str">
        <f>T14</f>
        <v/>
      </c>
      <c r="M5" s="115" t="str">
        <f>U14</f>
        <v/>
      </c>
      <c r="N5" s="108" t="str">
        <f>IF(AND(U9="",T14="",T18=""),"",SUM(F5,H5,L5))</f>
        <v/>
      </c>
      <c r="O5" s="109" t="str">
        <f>IF(AND(U9="",T14="",T18=""),"",SUM(G5,I5,M5))</f>
        <v/>
      </c>
      <c r="P5" s="110" t="str">
        <f>IF(AND(U9="",T14="",T18=""),"",AG5)</f>
        <v/>
      </c>
      <c r="Q5" s="111" t="str">
        <f>IF(AND(U9="",T14="",T18=""),"",AP5)</f>
        <v/>
      </c>
      <c r="R5" s="399" t="str">
        <f>IF(ISERROR(IF(AND(U9="",T14="",T18=""),"",SUM(AB5:AD5)+(N5-O5)/1000)+(AK5/10000)+(AG5/100000)),"",IF(AND(U9="",T14="",T18=""),"",SUM(AB5:AD5)+(N5-O5)/1000)+(AK5/10000)+(AG5/100000))</f>
        <v/>
      </c>
      <c r="S5" s="399"/>
      <c r="T5" s="112" t="str">
        <f>IF(ISERROR(IF(C5="","",RANK(R5,$R$3:$S$6,0))),"",IF(C5="","",RANK(R5,$R$3:$S$6,0)))</f>
        <v/>
      </c>
      <c r="U5" s="9"/>
      <c r="V5" s="9"/>
      <c r="W5" s="7">
        <v>4</v>
      </c>
      <c r="X5" s="400" t="str">
        <f t="shared" si="0"/>
        <v/>
      </c>
      <c r="Y5" s="401"/>
      <c r="Z5" s="402"/>
      <c r="AB5" s="10" t="str">
        <f t="shared" ref="AB5:AB6" si="4">IF(F5="","",IF(F5&gt;G5,2,1))</f>
        <v/>
      </c>
      <c r="AC5" s="10" t="str">
        <f>IF(H5="","",IF(H5&gt;I5,2,1))</f>
        <v/>
      </c>
      <c r="AD5" s="10" t="str">
        <f>IF(L5="","",IF(L5&gt;M5,2,1))</f>
        <v/>
      </c>
      <c r="AE5" s="182"/>
      <c r="AG5" s="11">
        <f t="shared" si="1"/>
        <v>0</v>
      </c>
      <c r="AH5" s="10">
        <f>G9+I9+K10+M9+O9+Q9+S9</f>
        <v>0</v>
      </c>
      <c r="AI5" s="10">
        <f>F14+H14+J14+L14+N14+P14+R14</f>
        <v>0</v>
      </c>
      <c r="AJ5" s="10">
        <f>F18+H18+J18+L18+N18+P18+R18</f>
        <v>0</v>
      </c>
      <c r="AK5" s="394">
        <f t="shared" si="2"/>
        <v>0</v>
      </c>
      <c r="AL5" s="395"/>
      <c r="AM5" s="10">
        <f>AH3</f>
        <v>0</v>
      </c>
      <c r="AN5" s="10">
        <f>AI6</f>
        <v>0</v>
      </c>
      <c r="AO5" s="10">
        <f>AJ4</f>
        <v>0</v>
      </c>
      <c r="AP5" s="9">
        <f t="shared" si="3"/>
        <v>0</v>
      </c>
    </row>
    <row r="6" spans="2:47" ht="24" customHeight="1" thickBot="1">
      <c r="B6" s="116">
        <v>4</v>
      </c>
      <c r="C6" s="390" t="str">
        <f>IF(GROUPS!D7="","",GROUPS!D7)</f>
        <v/>
      </c>
      <c r="D6" s="391"/>
      <c r="E6" s="392"/>
      <c r="F6" s="117" t="str">
        <f>U17</f>
        <v/>
      </c>
      <c r="G6" s="118" t="str">
        <f>T17</f>
        <v/>
      </c>
      <c r="H6" s="119" t="str">
        <f>U10</f>
        <v/>
      </c>
      <c r="I6" s="118" t="str">
        <f>T10</f>
        <v/>
      </c>
      <c r="J6" s="119" t="str">
        <f>U14</f>
        <v/>
      </c>
      <c r="K6" s="118" t="str">
        <f>T14</f>
        <v/>
      </c>
      <c r="L6" s="120"/>
      <c r="M6" s="121"/>
      <c r="N6" s="122" t="str">
        <f>IF(AND(U10="",U14="",U17=""),"",SUM(F6,H6,J6))</f>
        <v/>
      </c>
      <c r="O6" s="123" t="str">
        <f>IF(AND(U10="",U14="",U17=""),"",SUM(G6,I6,K6))</f>
        <v/>
      </c>
      <c r="P6" s="124" t="str">
        <f>IF(AND(U10="",U14="",U17=""),"",AG6)</f>
        <v/>
      </c>
      <c r="Q6" s="125" t="str">
        <f>IF(AND(U10="",U14="",U17=""),"",AP6)</f>
        <v/>
      </c>
      <c r="R6" s="393" t="str">
        <f>IF(ISERROR(IF(AND(U10="",U14="",U17=""),"",SUM(AB6:AD6)+(N6-O6)/1000)+(AK6/10000)+(AG6/100000)),"",IF(AND(U10="",U14="",U17=""),"",SUM(AB6:AD6)+(N6-O6)/1000)+(AK6/10000)+(AG6/100000))</f>
        <v/>
      </c>
      <c r="S6" s="393"/>
      <c r="T6" s="126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182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394">
        <f t="shared" si="2"/>
        <v>0</v>
      </c>
      <c r="AL6" s="395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27">
        <f>SUM(P3:P6)</f>
        <v>0</v>
      </c>
      <c r="Q7" s="127">
        <f>SUM(Q3:Q6)</f>
        <v>0</v>
      </c>
    </row>
    <row r="8" spans="2:47" ht="18.600000000000001" thickBot="1">
      <c r="B8" s="380" t="s">
        <v>7</v>
      </c>
      <c r="C8" s="385"/>
      <c r="D8" s="385"/>
      <c r="E8" s="381"/>
      <c r="F8" s="386" t="s">
        <v>8</v>
      </c>
      <c r="G8" s="387"/>
      <c r="H8" s="383" t="s">
        <v>9</v>
      </c>
      <c r="I8" s="387"/>
      <c r="J8" s="383" t="s">
        <v>10</v>
      </c>
      <c r="K8" s="387"/>
      <c r="L8" s="383" t="s">
        <v>11</v>
      </c>
      <c r="M8" s="387"/>
      <c r="N8" s="383" t="s">
        <v>12</v>
      </c>
      <c r="O8" s="387"/>
      <c r="P8" s="383" t="s">
        <v>13</v>
      </c>
      <c r="Q8" s="387"/>
      <c r="R8" s="383" t="s">
        <v>14</v>
      </c>
      <c r="S8" s="384"/>
      <c r="T8" s="380" t="s">
        <v>15</v>
      </c>
      <c r="U8" s="381"/>
      <c r="AB8" s="388">
        <v>1</v>
      </c>
      <c r="AC8" s="389"/>
      <c r="AD8" s="388">
        <v>2</v>
      </c>
      <c r="AE8" s="389"/>
      <c r="AF8" s="388">
        <v>3</v>
      </c>
      <c r="AG8" s="389"/>
      <c r="AH8" s="388">
        <v>4</v>
      </c>
      <c r="AI8" s="389"/>
      <c r="AJ8" s="388">
        <v>5</v>
      </c>
      <c r="AK8" s="389"/>
      <c r="AL8" s="388">
        <v>6</v>
      </c>
      <c r="AM8" s="389"/>
      <c r="AN8" s="388">
        <v>7</v>
      </c>
      <c r="AO8" s="389"/>
    </row>
    <row r="9" spans="2:47" ht="18.600000000000001" thickBot="1">
      <c r="B9" s="183">
        <v>1</v>
      </c>
      <c r="C9" s="184" t="str">
        <f>IF(C3="","",VLOOKUP(B9,$B$3:$E$6,2,FALSE))</f>
        <v/>
      </c>
      <c r="D9" s="185">
        <v>3</v>
      </c>
      <c r="E9" s="181" t="str">
        <f>IF(C6="","",VLOOKUP(D9,$B$3:$E$6,2,FALSE))</f>
        <v/>
      </c>
      <c r="F9" s="190"/>
      <c r="G9" s="191"/>
      <c r="H9" s="192"/>
      <c r="I9" s="191"/>
      <c r="J9" s="190"/>
      <c r="K9" s="193"/>
      <c r="L9" s="192"/>
      <c r="M9" s="191"/>
      <c r="N9" s="190"/>
      <c r="O9" s="193"/>
      <c r="P9" s="192"/>
      <c r="Q9" s="191"/>
      <c r="R9" s="190"/>
      <c r="S9" s="193"/>
      <c r="T9" s="194" t="str">
        <f>IF(F9="","",SUM(SUMPRODUCT(--(F9&gt;G9)),SUMPRODUCT(--(H9&gt;I9)),SUMPRODUCT(--(J9&gt;K9)),SUMPRODUCT(--(L9&gt;M9)),SUMPRODUCT(--(N9&gt;O9)),SUMPRODUCT(--(P9&gt;Q9)),SUMPRODUCT(--(R9&gt;S9))))</f>
        <v/>
      </c>
      <c r="U9" s="195" t="str">
        <f>IF(F9="","",SUM(SUMPRODUCT(--(F9&lt;G9)),SUMPRODUCT(--(H9&lt;I9)),SUMPRODUCT(--(J9&lt;K9)),SUMPRODUCT(--(L9&lt;M9)),SUMPRODUCT(--(N9&lt;O9)),SUMPRODUCT(--(P9&lt;Q9)),SUMPRODUCT(--(R9&lt;S9))))</f>
        <v/>
      </c>
      <c r="AB9" s="10" t="str">
        <f>IF(F9="","",IF(F9&gt;G9,1,0))</f>
        <v/>
      </c>
      <c r="AC9" s="10" t="str">
        <f>IF(G9="","",IF(G9&gt;F9,1,0))</f>
        <v/>
      </c>
      <c r="AD9" s="10" t="str">
        <f>IF(H9="","",IF(H9&gt;I9,1,0))</f>
        <v/>
      </c>
      <c r="AE9" s="10" t="str">
        <f>IF(I9="","",IF(I9&gt;H9,1,0))</f>
        <v/>
      </c>
      <c r="AF9" s="10" t="str">
        <f>IF(J9="","",IF(J9&gt;K9,1,0))</f>
        <v/>
      </c>
      <c r="AG9" s="10" t="str">
        <f>IF(K9="","",IF(K9&gt;J9,1,0))</f>
        <v/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hidden="1" thickBot="1">
      <c r="B10" s="183">
        <v>2</v>
      </c>
      <c r="C10" s="184" t="str">
        <f>IF(C4="","",VLOOKUP(B10,$B$3:$E$6,2,FALSE))</f>
        <v/>
      </c>
      <c r="D10" s="185">
        <v>4</v>
      </c>
      <c r="E10" s="181" t="str">
        <f>IF(C5="","",VLOOKUP(D10,$B$3:$E$6,2,FALSE))</f>
        <v/>
      </c>
      <c r="F10" s="186"/>
      <c r="G10" s="187"/>
      <c r="H10" s="188"/>
      <c r="I10" s="187"/>
      <c r="J10" s="186"/>
      <c r="K10" s="189"/>
      <c r="L10" s="188"/>
      <c r="M10" s="187"/>
      <c r="N10" s="186"/>
      <c r="O10" s="189"/>
      <c r="P10" s="188"/>
      <c r="Q10" s="187"/>
      <c r="R10" s="186"/>
      <c r="S10" s="189"/>
      <c r="T10" s="146" t="str">
        <f>IF(F10="","",SUM(SUMPRODUCT(--(F10&gt;G10)),SUMPRODUCT(--(H10&gt;I10)),SUMPRODUCT(--(J10&gt;K10)),SUMPRODUCT(--(L10&gt;M10)),SUMPRODUCT(--(N10&gt;O10)),SUMPRODUCT(--(P10&gt;Q10)),SUMPRODUCT(--(R10&gt;S10))))</f>
        <v/>
      </c>
      <c r="U10" s="147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380" t="s">
        <v>16</v>
      </c>
      <c r="C12" s="385"/>
      <c r="D12" s="385"/>
      <c r="E12" s="381"/>
      <c r="F12" s="386" t="s">
        <v>8</v>
      </c>
      <c r="G12" s="387"/>
      <c r="H12" s="383" t="s">
        <v>9</v>
      </c>
      <c r="I12" s="387"/>
      <c r="J12" s="383" t="s">
        <v>10</v>
      </c>
      <c r="K12" s="387"/>
      <c r="L12" s="383" t="s">
        <v>11</v>
      </c>
      <c r="M12" s="387"/>
      <c r="N12" s="383" t="s">
        <v>12</v>
      </c>
      <c r="O12" s="387"/>
      <c r="P12" s="383" t="s">
        <v>13</v>
      </c>
      <c r="Q12" s="387"/>
      <c r="R12" s="383" t="s">
        <v>14</v>
      </c>
      <c r="S12" s="384"/>
      <c r="T12" s="380" t="s">
        <v>15</v>
      </c>
      <c r="U12" s="381"/>
      <c r="AU12" s="150"/>
    </row>
    <row r="13" spans="2:47" ht="18.600000000000001" thickBot="1">
      <c r="B13" s="183">
        <v>1</v>
      </c>
      <c r="C13" s="196" t="str">
        <f>IF(C6="","",VLOOKUP(B13,$B$3:$E$6,2,FALSE))</f>
        <v/>
      </c>
      <c r="D13" s="185">
        <v>2</v>
      </c>
      <c r="E13" s="181" t="str">
        <f>IF(C5="","",VLOOKUP(D13,$B$3:$E$6,2,FALSE))</f>
        <v/>
      </c>
      <c r="F13" s="190"/>
      <c r="G13" s="191"/>
      <c r="H13" s="192"/>
      <c r="I13" s="191"/>
      <c r="J13" s="190"/>
      <c r="K13" s="193"/>
      <c r="L13" s="192"/>
      <c r="M13" s="191"/>
      <c r="N13" s="190"/>
      <c r="O13" s="193"/>
      <c r="P13" s="192"/>
      <c r="Q13" s="191"/>
      <c r="R13" s="190"/>
      <c r="S13" s="193"/>
      <c r="T13" s="194" t="str">
        <f>IF(F13="","",SUM(SUMPRODUCT(--(F13&gt;G13)),SUMPRODUCT(--(H13&gt;I13)),SUMPRODUCT(--(J13&gt;K13)),SUMPRODUCT(--(L13&gt;M13)),SUMPRODUCT(--(N13&gt;O13)),SUMPRODUCT(--(P13&gt;Q13)),SUMPRODUCT(--(R13&gt;S13))))</f>
        <v/>
      </c>
      <c r="U13" s="195" t="str">
        <f>IF(F13="","",SUM(SUMPRODUCT(--(F13&lt;G13)),SUMPRODUCT(--(H13&lt;I13)),SUMPRODUCT(--(J13&lt;K13)),SUMPRODUCT(--(L13&lt;M13)),SUMPRODUCT(--(N13&lt;O13)),SUMPRODUCT(--(P13&lt;Q13)),SUMPRODUCT(--(R13&lt;S13))))</f>
        <v/>
      </c>
      <c r="AB13" s="10" t="str">
        <f>IF(F13="","",IF(F13&gt;G13,1,0))</f>
        <v/>
      </c>
      <c r="AC13" s="10" t="str">
        <f>IF(G13="","",IF(G13&gt;F13,1,0))</f>
        <v/>
      </c>
      <c r="AD13" s="10" t="str">
        <f>IF(H13="","",IF(H13&gt;I13,1,0))</f>
        <v/>
      </c>
      <c r="AE13" s="10" t="str">
        <f>IF(I13="","",IF(I13&gt;H13,1,0))</f>
        <v/>
      </c>
      <c r="AF13" s="10" t="str">
        <f>IF(J13="","",IF(J13&gt;K13,1,0))</f>
        <v/>
      </c>
      <c r="AG13" s="10" t="str">
        <f>IF(K13="","",IF(K13&gt;J13,1,0))</f>
        <v/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hidden="1" thickBot="1">
      <c r="B14" s="183">
        <v>3</v>
      </c>
      <c r="C14" s="196" t="str">
        <f>IF(C3="","",VLOOKUP(B14,$B$3:$E$6,2,FALSE))</f>
        <v/>
      </c>
      <c r="D14" s="185">
        <v>4</v>
      </c>
      <c r="E14" s="181" t="str">
        <f>IF(C4="","",VLOOKUP(D14,$B$3:$E$6,2,FALSE))</f>
        <v/>
      </c>
      <c r="F14" s="186"/>
      <c r="G14" s="187"/>
      <c r="H14" s="188"/>
      <c r="I14" s="187"/>
      <c r="J14" s="186"/>
      <c r="K14" s="189"/>
      <c r="L14" s="188"/>
      <c r="M14" s="187"/>
      <c r="N14" s="186"/>
      <c r="O14" s="189"/>
      <c r="P14" s="188"/>
      <c r="Q14" s="187"/>
      <c r="R14" s="186"/>
      <c r="S14" s="189"/>
      <c r="T14" s="146" t="str">
        <f>IF(F14="","",SUM(SUMPRODUCT(--(F14&gt;G14)),SUMPRODUCT(--(H14&gt;I14)),SUMPRODUCT(--(J14&gt;K14)),SUMPRODUCT(--(L14&gt;M14)),SUMPRODUCT(--(N14&gt;O14)),SUMPRODUCT(--(P14&gt;Q14)),SUMPRODUCT(--(R14&gt;S14))))</f>
        <v/>
      </c>
      <c r="U14" s="147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380" t="s">
        <v>17</v>
      </c>
      <c r="C16" s="385"/>
      <c r="D16" s="385"/>
      <c r="E16" s="381"/>
      <c r="F16" s="386" t="s">
        <v>8</v>
      </c>
      <c r="G16" s="387"/>
      <c r="H16" s="383" t="s">
        <v>9</v>
      </c>
      <c r="I16" s="387"/>
      <c r="J16" s="383" t="s">
        <v>10</v>
      </c>
      <c r="K16" s="387"/>
      <c r="L16" s="383" t="s">
        <v>11</v>
      </c>
      <c r="M16" s="387"/>
      <c r="N16" s="383" t="s">
        <v>12</v>
      </c>
      <c r="O16" s="387"/>
      <c r="P16" s="383" t="s">
        <v>13</v>
      </c>
      <c r="Q16" s="387"/>
      <c r="R16" s="383" t="s">
        <v>14</v>
      </c>
      <c r="S16" s="384"/>
      <c r="T16" s="380" t="s">
        <v>15</v>
      </c>
      <c r="U16" s="381"/>
    </row>
    <row r="17" spans="2:41" hidden="1">
      <c r="B17" s="128">
        <v>1</v>
      </c>
      <c r="C17" s="129" t="str">
        <f>IF(C5="","",VLOOKUP(B17,$B$3:$E$6,2,FALSE))</f>
        <v/>
      </c>
      <c r="D17" s="130">
        <v>4</v>
      </c>
      <c r="E17" s="131" t="str">
        <f>IF(C6="","",VLOOKUP(D17,$B$3:$E$6,2,FALSE))</f>
        <v/>
      </c>
      <c r="F17" s="132"/>
      <c r="G17" s="133"/>
      <c r="H17" s="134"/>
      <c r="I17" s="133"/>
      <c r="J17" s="132"/>
      <c r="K17" s="135"/>
      <c r="L17" s="134"/>
      <c r="M17" s="133"/>
      <c r="N17" s="132"/>
      <c r="O17" s="135"/>
      <c r="P17" s="134"/>
      <c r="Q17" s="133"/>
      <c r="R17" s="132"/>
      <c r="S17" s="135"/>
      <c r="T17" s="136" t="str">
        <f>IF(F17="","",SUM(SUMPRODUCT(--(F17&gt;G17)),SUMPRODUCT(--(H17&gt;I17)),SUMPRODUCT(--(J17&gt;K17)),SUMPRODUCT(--(L17&gt;M17)),SUMPRODUCT(--(N17&gt;O17)),SUMPRODUCT(--(P17&gt;Q17)),SUMPRODUCT(--(R17&gt;S17))))</f>
        <v/>
      </c>
      <c r="U17" s="137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38">
        <v>3</v>
      </c>
      <c r="C18" s="139" t="str">
        <f>IF(C3="","",VLOOKUP(B18,$B$3:$E$6,2,FALSE))</f>
        <v/>
      </c>
      <c r="D18" s="140">
        <v>2</v>
      </c>
      <c r="E18" s="141" t="str">
        <f>IF(C5="","",VLOOKUP(D18,$B$3:$E$6,2,FALSE))</f>
        <v/>
      </c>
      <c r="F18" s="142"/>
      <c r="G18" s="143"/>
      <c r="H18" s="144"/>
      <c r="I18" s="143"/>
      <c r="J18" s="142"/>
      <c r="K18" s="145"/>
      <c r="L18" s="144"/>
      <c r="M18" s="143"/>
      <c r="N18" s="142"/>
      <c r="O18" s="145"/>
      <c r="P18" s="144"/>
      <c r="Q18" s="143"/>
      <c r="R18" s="142"/>
      <c r="S18" s="145"/>
      <c r="T18" s="146" t="str">
        <f>IF(F18="","",SUM(SUMPRODUCT(--(F18&gt;G18)),SUMPRODUCT(--(H18&gt;I18)),SUMPRODUCT(--(J18&gt;K18)),SUMPRODUCT(--(L18&gt;M18)),SUMPRODUCT(--(N18&gt;O18)),SUMPRODUCT(--(P18&gt;Q18)),SUMPRODUCT(--(R18&gt;S18))))</f>
        <v/>
      </c>
      <c r="U18" s="147" t="str">
        <f>IF(F18="","",SUM(SUMPRODUCT(--(F18&lt;G18)),SUMPRODUCT(--(H18&lt;I18)),SUMPRODUCT(--(J18&lt;K18)),SUMPRODUCT(--(L18&lt;M18)),SUMPRODUCT(--(N18&lt;O18)),SUMPRODUCT(--(P18&lt;Q18)),SUMPRODUCT(--(R18&lt;S18))))</f>
        <v/>
      </c>
      <c r="AB18" s="10" t="str">
        <f>IF(F18="","",IF(F18&gt;G18,1,0))</f>
        <v/>
      </c>
      <c r="AC18" s="10" t="str">
        <f>IF(G18="","",IF(G18&gt;F18,1,0))</f>
        <v/>
      </c>
      <c r="AD18" s="10" t="str">
        <f>IF(H18="","",IF(H18&gt;I18,1,0))</f>
        <v/>
      </c>
      <c r="AE18" s="10" t="str">
        <f>IF(I18="","",IF(I18&gt;H18,1,0))</f>
        <v/>
      </c>
      <c r="AF18" s="10" t="str">
        <f>IF(J18="","",IF(J18&gt;K18,1,0))</f>
        <v/>
      </c>
      <c r="AG18" s="10" t="str">
        <f>IF(K18="","",IF(K18&gt;J18,1,0))</f>
        <v/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382"/>
      <c r="C21" s="382"/>
      <c r="D21" s="382"/>
      <c r="E21" s="382"/>
      <c r="F21" s="382"/>
      <c r="G21" s="382"/>
      <c r="H21" s="382"/>
      <c r="I21" s="382"/>
      <c r="J21" s="382"/>
      <c r="K21" s="382"/>
      <c r="L21" s="382"/>
      <c r="M21" s="382"/>
      <c r="N21" s="382"/>
      <c r="O21" s="382"/>
      <c r="P21" s="382"/>
      <c r="Q21" s="382"/>
      <c r="R21" s="382"/>
      <c r="S21" s="382"/>
      <c r="T21" s="382"/>
      <c r="U21" s="382"/>
    </row>
  </sheetData>
  <mergeCells count="63"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  <mergeCell ref="X2:Z2"/>
    <mergeCell ref="AB2:AE2"/>
    <mergeCell ref="AK2:AL2"/>
    <mergeCell ref="C3:E3"/>
    <mergeCell ref="R3:S3"/>
    <mergeCell ref="X3:Z3"/>
    <mergeCell ref="AK3:AL3"/>
    <mergeCell ref="C4:E4"/>
    <mergeCell ref="R4:S4"/>
    <mergeCell ref="X4:Z4"/>
    <mergeCell ref="AK4:AL4"/>
    <mergeCell ref="C5:E5"/>
    <mergeCell ref="R5:S5"/>
    <mergeCell ref="X5:Z5"/>
    <mergeCell ref="AK5:AL5"/>
    <mergeCell ref="C6:E6"/>
    <mergeCell ref="R6:S6"/>
    <mergeCell ref="AK6:AL6"/>
    <mergeCell ref="B8:E8"/>
    <mergeCell ref="F8:G8"/>
    <mergeCell ref="H8:I8"/>
    <mergeCell ref="J8:K8"/>
    <mergeCell ref="L8:M8"/>
    <mergeCell ref="N8:O8"/>
    <mergeCell ref="P8:Q8"/>
    <mergeCell ref="AJ8:AK8"/>
    <mergeCell ref="AL8:AM8"/>
    <mergeCell ref="AN8:AO8"/>
    <mergeCell ref="B12:E12"/>
    <mergeCell ref="F12:G12"/>
    <mergeCell ref="H12:I12"/>
    <mergeCell ref="J12:K12"/>
    <mergeCell ref="L12:M12"/>
    <mergeCell ref="N12:O12"/>
    <mergeCell ref="P12:Q12"/>
    <mergeCell ref="R8:S8"/>
    <mergeCell ref="T8:U8"/>
    <mergeCell ref="AB8:AC8"/>
    <mergeCell ref="AD8:AE8"/>
    <mergeCell ref="AF8:AG8"/>
    <mergeCell ref="AH8:AI8"/>
    <mergeCell ref="T16:U16"/>
    <mergeCell ref="B21:U21"/>
    <mergeCell ref="R12:S12"/>
    <mergeCell ref="T12:U12"/>
    <mergeCell ref="B16:E16"/>
    <mergeCell ref="F16:G16"/>
    <mergeCell ref="H16:I16"/>
    <mergeCell ref="J16:K16"/>
    <mergeCell ref="L16:M16"/>
    <mergeCell ref="N16:O16"/>
    <mergeCell ref="P16:Q16"/>
    <mergeCell ref="R16:S16"/>
  </mergeCells>
  <pageMargins left="0.16" right="0.2" top="0.75" bottom="0.75" header="0.3" footer="0.3"/>
  <pageSetup paperSize="9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B1:AU21"/>
  <sheetViews>
    <sheetView workbookViewId="0">
      <selection activeCell="X13" sqref="X13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hidden="1" customWidth="1"/>
    <col min="28" max="41" width="4.109375" style="11" hidden="1" customWidth="1"/>
    <col min="42" max="42" width="4.109375" style="9" hidden="1" customWidth="1"/>
    <col min="43" max="16384" width="9.109375" style="9"/>
  </cols>
  <sheetData>
    <row r="1" spans="2:47" s="6" customFormat="1" ht="21.6" thickBot="1">
      <c r="B1" s="408" t="s">
        <v>0</v>
      </c>
      <c r="C1" s="408"/>
      <c r="D1" s="408"/>
      <c r="E1" s="3" t="s">
        <v>89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09" t="s">
        <v>1</v>
      </c>
      <c r="R1" s="409"/>
      <c r="S1" s="409"/>
      <c r="T1" s="409"/>
      <c r="U1" s="409"/>
      <c r="V1" s="5"/>
      <c r="W1" s="5"/>
      <c r="X1" s="5"/>
      <c r="Y1" s="5"/>
      <c r="Z1" s="5"/>
      <c r="AI1" s="6" t="s">
        <v>124</v>
      </c>
      <c r="AN1" s="6" t="s">
        <v>124</v>
      </c>
    </row>
    <row r="2" spans="2:47" s="6" customFormat="1" ht="24" customHeight="1">
      <c r="B2" s="99" t="s">
        <v>2</v>
      </c>
      <c r="C2" s="410" t="s">
        <v>3</v>
      </c>
      <c r="D2" s="411"/>
      <c r="E2" s="412"/>
      <c r="F2" s="413">
        <v>1</v>
      </c>
      <c r="G2" s="414"/>
      <c r="H2" s="415">
        <v>2</v>
      </c>
      <c r="I2" s="414"/>
      <c r="J2" s="415">
        <v>3</v>
      </c>
      <c r="K2" s="414"/>
      <c r="L2" s="415">
        <v>4</v>
      </c>
      <c r="M2" s="416"/>
      <c r="N2" s="417" t="s">
        <v>4</v>
      </c>
      <c r="O2" s="418"/>
      <c r="P2" s="419" t="s">
        <v>84</v>
      </c>
      <c r="Q2" s="420"/>
      <c r="R2" s="421" t="s">
        <v>5</v>
      </c>
      <c r="S2" s="421"/>
      <c r="T2" s="100" t="s">
        <v>6</v>
      </c>
      <c r="W2" s="7">
        <v>1</v>
      </c>
      <c r="X2" s="425" t="str">
        <f>IF(ISERROR(INDEX($C$3:$C$6,MATCH(W2,$T$3:$T$6,0))),"",(INDEX($C$3:$C$6,MATCH(W2,$T$3:$T$6,0))))</f>
        <v/>
      </c>
      <c r="Y2" s="426"/>
      <c r="Z2" s="427"/>
      <c r="AB2" s="406" t="s">
        <v>85</v>
      </c>
      <c r="AC2" s="406"/>
      <c r="AD2" s="406"/>
      <c r="AE2" s="406"/>
      <c r="AG2" s="6" t="s">
        <v>86</v>
      </c>
      <c r="AK2" s="407" t="s">
        <v>87</v>
      </c>
      <c r="AL2" s="407"/>
      <c r="AP2" s="6" t="s">
        <v>88</v>
      </c>
    </row>
    <row r="3" spans="2:47" ht="24" customHeight="1">
      <c r="B3" s="101">
        <v>1</v>
      </c>
      <c r="C3" s="396" t="str">
        <f>IF(GROUPS!D4="","",GROUPS!D4)</f>
        <v/>
      </c>
      <c r="D3" s="397"/>
      <c r="E3" s="398"/>
      <c r="F3" s="102"/>
      <c r="G3" s="103"/>
      <c r="H3" s="104" t="str">
        <f>T13</f>
        <v/>
      </c>
      <c r="I3" s="105" t="str">
        <f>U13</f>
        <v/>
      </c>
      <c r="J3" s="104" t="str">
        <f>T9</f>
        <v/>
      </c>
      <c r="K3" s="106" t="str">
        <f>U9</f>
        <v/>
      </c>
      <c r="L3" s="104" t="str">
        <f>T17</f>
        <v/>
      </c>
      <c r="M3" s="107" t="str">
        <f>U17</f>
        <v/>
      </c>
      <c r="N3" s="108" t="str">
        <f>IF(AND(T9="",T13="",T17=""),"",SUM(H3,J3,L3))</f>
        <v/>
      </c>
      <c r="O3" s="109" t="str">
        <f>IF(AND(T9="",T13="",T17=""),"",SUM(I3,K3,M3))</f>
        <v/>
      </c>
      <c r="P3" s="110" t="str">
        <f>IF(AND(T9="",T13="",T17=""),"",AG3)</f>
        <v/>
      </c>
      <c r="Q3" s="111" t="str">
        <f>IF(AND(T9="",T13="",T17=""),"",AP3)</f>
        <v/>
      </c>
      <c r="R3" s="399" t="str">
        <f>IF(ISERROR(IF(AND(T9="",T13="",T17=""),"",SUM(AB3:AD3)+(N3-O3)/1000)+(AK3/10000)),"",IF(AND(T9="",T13="",T17=""),"",SUM(AB3:AD3)+(N3-O3)/1000)+(AK3/10000)+(AG3/100000))</f>
        <v/>
      </c>
      <c r="S3" s="399"/>
      <c r="T3" s="112" t="str">
        <f>IF(ISERROR(IF(C3="","",RANK(R3,$R$3:$S$6,0))),"",IF(C3="","",RANK(R3,$R$3:$S$6,0)))</f>
        <v/>
      </c>
      <c r="U3" s="9"/>
      <c r="V3" s="9"/>
      <c r="W3" s="7">
        <v>2</v>
      </c>
      <c r="X3" s="425" t="str">
        <f t="shared" ref="X3:X5" si="0">IF(ISERROR(INDEX($C$3:$C$6,MATCH(W3,$T$3:$T$6,0))),"",(INDEX($C$3:$C$6,MATCH(W3,$T$3:$T$6,0))))</f>
        <v/>
      </c>
      <c r="Y3" s="426"/>
      <c r="Z3" s="427"/>
      <c r="AB3" s="10" t="str">
        <f>IF(H3="","",IF(H3&gt;I3,2,1))</f>
        <v/>
      </c>
      <c r="AC3" s="10" t="str">
        <f>IF(J3="","",IF(J3&gt;K3,2,1))</f>
        <v/>
      </c>
      <c r="AD3" s="10" t="str">
        <f>IF(L3="","",IF(L3&gt;M3,2,1))</f>
        <v/>
      </c>
      <c r="AE3" s="182"/>
      <c r="AG3" s="11">
        <f>SUM(AH3:AJ3)</f>
        <v>0</v>
      </c>
      <c r="AH3" s="10">
        <f>F9+H9+J9+L9+N9+P9+R9</f>
        <v>0</v>
      </c>
      <c r="AI3" s="10">
        <f>F13+H13+J13+L13+N13+P13+R13</f>
        <v>0</v>
      </c>
      <c r="AJ3" s="10">
        <f>F17+H17+J17+L17+N17+P17+R17</f>
        <v>0</v>
      </c>
      <c r="AK3" s="394">
        <f>SUM(AH3:AJ3)-SUM(AM3:AO3)</f>
        <v>0</v>
      </c>
      <c r="AL3" s="395"/>
      <c r="AM3" s="10">
        <f>AH5</f>
        <v>0</v>
      </c>
      <c r="AN3" s="10">
        <f>AI4</f>
        <v>0</v>
      </c>
      <c r="AO3" s="10">
        <f>AJ6</f>
        <v>0</v>
      </c>
      <c r="AP3" s="9">
        <f>SUM(AM3:AO3)</f>
        <v>0</v>
      </c>
    </row>
    <row r="4" spans="2:47" ht="24" customHeight="1">
      <c r="B4" s="101">
        <v>2</v>
      </c>
      <c r="C4" s="396" t="str">
        <f>IF(GROUPS!D5="","",GROUPS!D5)</f>
        <v/>
      </c>
      <c r="D4" s="397"/>
      <c r="E4" s="398"/>
      <c r="F4" s="113" t="str">
        <f>U13</f>
        <v/>
      </c>
      <c r="G4" s="106" t="str">
        <f>T13</f>
        <v/>
      </c>
      <c r="H4" s="114"/>
      <c r="I4" s="103"/>
      <c r="J4" s="104" t="str">
        <f>U18</f>
        <v/>
      </c>
      <c r="K4" s="106" t="str">
        <f>T18</f>
        <v/>
      </c>
      <c r="L4" s="104" t="str">
        <f>T10</f>
        <v/>
      </c>
      <c r="M4" s="115" t="str">
        <f>U10</f>
        <v/>
      </c>
      <c r="N4" s="108" t="str">
        <f>IF(AND(T10="",U13="",U18=""),"",SUM(F4,J4,L4))</f>
        <v/>
      </c>
      <c r="O4" s="109" t="str">
        <f>IF(AND(T10="",U13="",U18=""),"",SUM(G4,K4,M4))</f>
        <v/>
      </c>
      <c r="P4" s="110" t="str">
        <f>IF(AND(T10="",U13="",U18=""),"",AG4)</f>
        <v/>
      </c>
      <c r="Q4" s="111" t="str">
        <f>IF(AND(T10="",U13="",U18=""),"",AP4)</f>
        <v/>
      </c>
      <c r="R4" s="399" t="str">
        <f>IF(ISERROR(IF(AND(T10="",U13="",U18=""),"",SUM(AB4:AD4)+(N4-O4)/1000)+(AK4/10000)+(AG4/100000)),"",IF(AND(T10="",U13="",U18=""),"",SUM(AB4:AD4)+(N4-O4)/1000)+(AK4/10000)+(AG4/100000))</f>
        <v/>
      </c>
      <c r="S4" s="399"/>
      <c r="T4" s="112" t="str">
        <f>IF(ISERROR(IF(C4="","",RANK(R4,$R$3:$S$6,0))),"",IF(C4="","",RANK(R4,$R$3:$S$6,0)))</f>
        <v/>
      </c>
      <c r="U4" s="9"/>
      <c r="V4" s="9"/>
      <c r="W4" s="7">
        <v>3</v>
      </c>
      <c r="X4" s="422" t="str">
        <f t="shared" si="0"/>
        <v/>
      </c>
      <c r="Y4" s="423"/>
      <c r="Z4" s="424"/>
      <c r="AB4" s="10" t="str">
        <f>IF(F4="","",IF(F4&gt;G4,2,1))</f>
        <v/>
      </c>
      <c r="AC4" s="10" t="str">
        <f>IF(J4="","",IF(J4&gt;K4,2,1))</f>
        <v/>
      </c>
      <c r="AD4" s="10" t="str">
        <f>IF(L4="","",IF(L4&gt;M4,2,1))</f>
        <v/>
      </c>
      <c r="AE4" s="182"/>
      <c r="AG4" s="11">
        <f t="shared" ref="AG4:AG6" si="1">SUM(AH4:AJ4)</f>
        <v>0</v>
      </c>
      <c r="AH4" s="10">
        <f>F10+H10+J10+L10+N10+P10+R10</f>
        <v>0</v>
      </c>
      <c r="AI4" s="10">
        <f>G13+I13+K13+M13+O13+Q13+S13</f>
        <v>0</v>
      </c>
      <c r="AJ4" s="10">
        <f>G18+I18+K18+M18+O18+Q18+S18</f>
        <v>0</v>
      </c>
      <c r="AK4" s="394">
        <f t="shared" ref="AK4:AK6" si="2">SUM(AH4:AJ4)-SUM(AM4:AO4)</f>
        <v>0</v>
      </c>
      <c r="AL4" s="395"/>
      <c r="AM4" s="10">
        <f>AH6</f>
        <v>0</v>
      </c>
      <c r="AN4" s="10">
        <f>AI3</f>
        <v>0</v>
      </c>
      <c r="AO4" s="10">
        <f>AJ5</f>
        <v>0</v>
      </c>
      <c r="AP4" s="9">
        <f t="shared" ref="AP4:AP6" si="3">SUM(AM4:AO4)</f>
        <v>0</v>
      </c>
    </row>
    <row r="5" spans="2:47" ht="24" customHeight="1">
      <c r="B5" s="101">
        <v>3</v>
      </c>
      <c r="C5" s="396" t="str">
        <f>IF(GROUPS!D6="","",GROUPS!D6)</f>
        <v/>
      </c>
      <c r="D5" s="397"/>
      <c r="E5" s="398"/>
      <c r="F5" s="113" t="str">
        <f>U9</f>
        <v/>
      </c>
      <c r="G5" s="106" t="str">
        <f>T9</f>
        <v/>
      </c>
      <c r="H5" s="104" t="str">
        <f>T18</f>
        <v/>
      </c>
      <c r="I5" s="106" t="str">
        <f>U18</f>
        <v/>
      </c>
      <c r="J5" s="114"/>
      <c r="K5" s="103"/>
      <c r="L5" s="104" t="str">
        <f>T14</f>
        <v/>
      </c>
      <c r="M5" s="115" t="str">
        <f>U14</f>
        <v/>
      </c>
      <c r="N5" s="108" t="str">
        <f>IF(AND(U9="",T14="",T18=""),"",SUM(F5,H5,L5))</f>
        <v/>
      </c>
      <c r="O5" s="109" t="str">
        <f>IF(AND(U9="",T14="",T18=""),"",SUM(G5,I5,M5))</f>
        <v/>
      </c>
      <c r="P5" s="110" t="str">
        <f>IF(AND(U9="",T14="",T18=""),"",AG5)</f>
        <v/>
      </c>
      <c r="Q5" s="111" t="str">
        <f>IF(AND(U9="",T14="",T18=""),"",AP5)</f>
        <v/>
      </c>
      <c r="R5" s="399" t="str">
        <f>IF(ISERROR(IF(AND(U9="",T14="",T18=""),"",SUM(AB5:AD5)+(N5-O5)/1000)+(AK5/10000)+(AG5/100000)),"",IF(AND(U9="",T14="",T18=""),"",SUM(AB5:AD5)+(N5-O5)/1000)+(AK5/10000)+(AG5/100000))</f>
        <v/>
      </c>
      <c r="S5" s="399"/>
      <c r="T5" s="112" t="str">
        <f>IF(ISERROR(IF(C5="","",RANK(R5,$R$3:$S$6,0))),"",IF(C5="","",RANK(R5,$R$3:$S$6,0)))</f>
        <v/>
      </c>
      <c r="U5" s="9"/>
      <c r="V5" s="9"/>
      <c r="W5" s="7">
        <v>4</v>
      </c>
      <c r="X5" s="422" t="str">
        <f t="shared" si="0"/>
        <v/>
      </c>
      <c r="Y5" s="423"/>
      <c r="Z5" s="424"/>
      <c r="AB5" s="10" t="str">
        <f t="shared" ref="AB5:AB6" si="4">IF(F5="","",IF(F5&gt;G5,2,1))</f>
        <v/>
      </c>
      <c r="AC5" s="10" t="str">
        <f>IF(H5="","",IF(H5&gt;I5,2,1))</f>
        <v/>
      </c>
      <c r="AD5" s="10" t="str">
        <f>IF(L5="","",IF(L5&gt;M5,2,1))</f>
        <v/>
      </c>
      <c r="AE5" s="182"/>
      <c r="AG5" s="11">
        <f t="shared" si="1"/>
        <v>0</v>
      </c>
      <c r="AH5" s="10">
        <f>G9+I9+K9+M9+O9+Q9+S9</f>
        <v>0</v>
      </c>
      <c r="AI5" s="10">
        <f>F14+H14+J14+L14+N14+P14+R14</f>
        <v>0</v>
      </c>
      <c r="AJ5" s="10">
        <f>F18+H18+J18+L18+N18+P18+R18</f>
        <v>0</v>
      </c>
      <c r="AK5" s="394">
        <f t="shared" si="2"/>
        <v>0</v>
      </c>
      <c r="AL5" s="395"/>
      <c r="AM5" s="10">
        <f>AH3</f>
        <v>0</v>
      </c>
      <c r="AN5" s="10">
        <f>AI6</f>
        <v>0</v>
      </c>
      <c r="AO5" s="10">
        <f>AJ4</f>
        <v>0</v>
      </c>
      <c r="AP5" s="9">
        <f t="shared" si="3"/>
        <v>0</v>
      </c>
    </row>
    <row r="6" spans="2:47" ht="24" customHeight="1" thickBot="1">
      <c r="B6" s="116">
        <v>4</v>
      </c>
      <c r="C6" s="390" t="str">
        <f>IF(GROUPS!D7="","",GROUPS!D7)</f>
        <v/>
      </c>
      <c r="D6" s="391"/>
      <c r="E6" s="392"/>
      <c r="F6" s="117" t="str">
        <f>U17</f>
        <v/>
      </c>
      <c r="G6" s="118" t="str">
        <f>T17</f>
        <v/>
      </c>
      <c r="H6" s="119" t="str">
        <f>U10</f>
        <v/>
      </c>
      <c r="I6" s="118" t="str">
        <f>T10</f>
        <v/>
      </c>
      <c r="J6" s="119" t="str">
        <f>U14</f>
        <v/>
      </c>
      <c r="K6" s="118" t="str">
        <f>T14</f>
        <v/>
      </c>
      <c r="L6" s="120"/>
      <c r="M6" s="121"/>
      <c r="N6" s="122" t="str">
        <f>IF(AND(U10="",U14="",U17=""),"",SUM(F6,H6,J6))</f>
        <v/>
      </c>
      <c r="O6" s="123" t="str">
        <f>IF(AND(U10="",U14="",U17=""),"",SUM(G6,I6,K6))</f>
        <v/>
      </c>
      <c r="P6" s="124" t="str">
        <f>IF(AND(U10="",U14="",U17=""),"",AG6)</f>
        <v/>
      </c>
      <c r="Q6" s="125" t="str">
        <f>IF(AND(U10="",U14="",U17=""),"",AP6)</f>
        <v/>
      </c>
      <c r="R6" s="393" t="str">
        <f>IF(ISERROR(IF(AND(U10="",U14="",U17=""),"",SUM(AB6:AD6)+(N6-O6)/1000)+(AK6/10000)+(AG6/100000)),"",IF(AND(U10="",U14="",U17=""),"",SUM(AB6:AD6)+(N6-O6)/1000)+(AK6/10000)+(AG6/100000))</f>
        <v/>
      </c>
      <c r="S6" s="393"/>
      <c r="T6" s="126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182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394">
        <f t="shared" si="2"/>
        <v>0</v>
      </c>
      <c r="AL6" s="395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27">
        <f>SUM(P3:P6)</f>
        <v>0</v>
      </c>
      <c r="Q7" s="127">
        <f>SUM(Q3:Q6)</f>
        <v>0</v>
      </c>
    </row>
    <row r="8" spans="2:47" ht="18.600000000000001" thickBot="1">
      <c r="B8" s="380" t="s">
        <v>7</v>
      </c>
      <c r="C8" s="385"/>
      <c r="D8" s="385"/>
      <c r="E8" s="381"/>
      <c r="F8" s="386" t="s">
        <v>8</v>
      </c>
      <c r="G8" s="387"/>
      <c r="H8" s="383" t="s">
        <v>9</v>
      </c>
      <c r="I8" s="387"/>
      <c r="J8" s="383" t="s">
        <v>10</v>
      </c>
      <c r="K8" s="387"/>
      <c r="L8" s="383" t="s">
        <v>11</v>
      </c>
      <c r="M8" s="387"/>
      <c r="N8" s="383" t="s">
        <v>12</v>
      </c>
      <c r="O8" s="387"/>
      <c r="P8" s="383" t="s">
        <v>13</v>
      </c>
      <c r="Q8" s="387"/>
      <c r="R8" s="383" t="s">
        <v>14</v>
      </c>
      <c r="S8" s="384"/>
      <c r="T8" s="380" t="s">
        <v>15</v>
      </c>
      <c r="U8" s="381"/>
      <c r="AB8" s="388">
        <v>1</v>
      </c>
      <c r="AC8" s="389"/>
      <c r="AD8" s="388">
        <v>2</v>
      </c>
      <c r="AE8" s="389"/>
      <c r="AF8" s="388">
        <v>3</v>
      </c>
      <c r="AG8" s="389"/>
      <c r="AH8" s="388">
        <v>4</v>
      </c>
      <c r="AI8" s="389"/>
      <c r="AJ8" s="388">
        <v>5</v>
      </c>
      <c r="AK8" s="389"/>
      <c r="AL8" s="388">
        <v>6</v>
      </c>
      <c r="AM8" s="389"/>
      <c r="AN8" s="388">
        <v>7</v>
      </c>
      <c r="AO8" s="389"/>
    </row>
    <row r="9" spans="2:47">
      <c r="B9" s="128">
        <v>1</v>
      </c>
      <c r="C9" s="129" t="str">
        <f>IF(C3="","",VLOOKUP(B9,$B$3:$E$6,2,FALSE))</f>
        <v/>
      </c>
      <c r="D9" s="130">
        <v>3</v>
      </c>
      <c r="E9" s="131" t="str">
        <f>IF(C5="","",VLOOKUP(D9,$B$3:$E$6,2,FALSE))</f>
        <v/>
      </c>
      <c r="F9" s="132"/>
      <c r="G9" s="133"/>
      <c r="H9" s="134"/>
      <c r="I9" s="133"/>
      <c r="J9" s="132"/>
      <c r="K9" s="135"/>
      <c r="L9" s="134"/>
      <c r="M9" s="133"/>
      <c r="N9" s="132"/>
      <c r="O9" s="135"/>
      <c r="P9" s="134"/>
      <c r="Q9" s="133"/>
      <c r="R9" s="132"/>
      <c r="S9" s="135"/>
      <c r="T9" s="136" t="str">
        <f>IF(F9="","",SUM(SUMPRODUCT(--(F9&gt;G9)),SUMPRODUCT(--(H9&gt;I9)),SUMPRODUCT(--(J9&gt;K9)),SUMPRODUCT(--(L9&gt;M9)),SUMPRODUCT(--(N9&gt;O9)),SUMPRODUCT(--(P9&gt;Q9)),SUMPRODUCT(--(R9&gt;S9))))</f>
        <v/>
      </c>
      <c r="U9" s="137" t="str">
        <f>IF(F9="","",SUM(SUMPRODUCT(--(F9&lt;G9)),SUMPRODUCT(--(H9&lt;I9)),SUMPRODUCT(--(J9&lt;K9)),SUMPRODUCT(--(L9&lt;M9)),SUMPRODUCT(--(N9&lt;O9)),SUMPRODUCT(--(P9&lt;Q9)),SUMPRODUCT(--(R9&lt;S9))))</f>
        <v/>
      </c>
      <c r="AB9" s="10" t="str">
        <f>IF(F9="","",IF(F9&gt;G9,1,0))</f>
        <v/>
      </c>
      <c r="AC9" s="10" t="str">
        <f>IF(G9="","",IF(G9&gt;F9,1,0))</f>
        <v/>
      </c>
      <c r="AD9" s="10" t="str">
        <f>IF(H9="","",IF(H9&gt;I9,1,0))</f>
        <v/>
      </c>
      <c r="AE9" s="10" t="str">
        <f>IF(I9="","",IF(I9&gt;H9,1,0))</f>
        <v/>
      </c>
      <c r="AF9" s="10" t="str">
        <f>IF(J9="","",IF(J9&gt;K9,1,0))</f>
        <v/>
      </c>
      <c r="AG9" s="10" t="str">
        <f>IF(K9="","",IF(K9&gt;J9,1,0))</f>
        <v/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38">
        <v>2</v>
      </c>
      <c r="C10" s="139" t="str">
        <f>IF(C4="","",VLOOKUP(B10,$B$3:$E$6,2,FALSE))</f>
        <v/>
      </c>
      <c r="D10" s="140">
        <v>4</v>
      </c>
      <c r="E10" s="141" t="str">
        <f>IF(C6="","",VLOOKUP(D10,$B$3:$E$6,2,FALSE))</f>
        <v/>
      </c>
      <c r="F10" s="142"/>
      <c r="G10" s="143"/>
      <c r="H10" s="144"/>
      <c r="I10" s="143"/>
      <c r="J10" s="142"/>
      <c r="K10" s="145"/>
      <c r="L10" s="144"/>
      <c r="M10" s="143"/>
      <c r="N10" s="142"/>
      <c r="O10" s="145"/>
      <c r="P10" s="144"/>
      <c r="Q10" s="143"/>
      <c r="R10" s="142"/>
      <c r="S10" s="145"/>
      <c r="T10" s="146" t="str">
        <f>IF(F10="","",SUM(SUMPRODUCT(--(F10&gt;G10)),SUMPRODUCT(--(H10&gt;I10)),SUMPRODUCT(--(J10&gt;K10)),SUMPRODUCT(--(L10&gt;M10)),SUMPRODUCT(--(N10&gt;O10)),SUMPRODUCT(--(P10&gt;Q10)),SUMPRODUCT(--(R10&gt;S10))))</f>
        <v/>
      </c>
      <c r="U10" s="147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380" t="s">
        <v>16</v>
      </c>
      <c r="C12" s="385"/>
      <c r="D12" s="385"/>
      <c r="E12" s="381"/>
      <c r="F12" s="386" t="s">
        <v>8</v>
      </c>
      <c r="G12" s="387"/>
      <c r="H12" s="383" t="s">
        <v>9</v>
      </c>
      <c r="I12" s="387"/>
      <c r="J12" s="383" t="s">
        <v>10</v>
      </c>
      <c r="K12" s="387"/>
      <c r="L12" s="383" t="s">
        <v>11</v>
      </c>
      <c r="M12" s="387"/>
      <c r="N12" s="383" t="s">
        <v>12</v>
      </c>
      <c r="O12" s="387"/>
      <c r="P12" s="383" t="s">
        <v>13</v>
      </c>
      <c r="Q12" s="387"/>
      <c r="R12" s="383" t="s">
        <v>14</v>
      </c>
      <c r="S12" s="384"/>
      <c r="T12" s="380" t="s">
        <v>15</v>
      </c>
      <c r="U12" s="381"/>
      <c r="AU12" s="150"/>
    </row>
    <row r="13" spans="2:47">
      <c r="B13" s="128">
        <v>1</v>
      </c>
      <c r="C13" s="148" t="str">
        <f>IF(C3="","",VLOOKUP(B13,$B$3:$E$6,2,FALSE))</f>
        <v/>
      </c>
      <c r="D13" s="130">
        <v>2</v>
      </c>
      <c r="E13" s="131" t="str">
        <f>IF(C4="","",VLOOKUP(D13,$B$3:$E$6,2,FALSE))</f>
        <v/>
      </c>
      <c r="F13" s="132"/>
      <c r="G13" s="133"/>
      <c r="H13" s="134"/>
      <c r="I13" s="133"/>
      <c r="J13" s="132"/>
      <c r="K13" s="135"/>
      <c r="L13" s="134"/>
      <c r="M13" s="133"/>
      <c r="N13" s="132"/>
      <c r="O13" s="135"/>
      <c r="P13" s="134"/>
      <c r="Q13" s="133"/>
      <c r="R13" s="132"/>
      <c r="S13" s="135"/>
      <c r="T13" s="136" t="str">
        <f>IF(F13="","",SUM(SUMPRODUCT(--(F13&gt;G13)),SUMPRODUCT(--(H13&gt;I13)),SUMPRODUCT(--(J13&gt;K13)),SUMPRODUCT(--(L13&gt;M13)),SUMPRODUCT(--(N13&gt;O13)),SUMPRODUCT(--(P13&gt;Q13)),SUMPRODUCT(--(R13&gt;S13))))</f>
        <v/>
      </c>
      <c r="U13" s="137" t="str">
        <f>IF(F13="","",SUM(SUMPRODUCT(--(F13&lt;G13)),SUMPRODUCT(--(H13&lt;I13)),SUMPRODUCT(--(J13&lt;K13)),SUMPRODUCT(--(L13&lt;M13)),SUMPRODUCT(--(N13&lt;O13)),SUMPRODUCT(--(P13&lt;Q13)),SUMPRODUCT(--(R13&lt;S13))))</f>
        <v/>
      </c>
      <c r="AB13" s="10" t="str">
        <f>IF(F13="","",IF(F13&gt;G13,1,0))</f>
        <v/>
      </c>
      <c r="AC13" s="10" t="str">
        <f>IF(G13="","",IF(G13&gt;F13,1,0))</f>
        <v/>
      </c>
      <c r="AD13" s="10" t="str">
        <f>IF(H13="","",IF(H13&gt;I13,1,0))</f>
        <v/>
      </c>
      <c r="AE13" s="10" t="str">
        <f>IF(I13="","",IF(I13&gt;H13,1,0))</f>
        <v/>
      </c>
      <c r="AF13" s="10" t="str">
        <f>IF(J13="","",IF(J13&gt;K13,1,0))</f>
        <v/>
      </c>
      <c r="AG13" s="10" t="str">
        <f>IF(K13="","",IF(K13&gt;J13,1,0))</f>
        <v/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38">
        <v>3</v>
      </c>
      <c r="C14" s="149" t="str">
        <f>IF(C3="","",VLOOKUP(B14,$B$3:$E$6,2,FALSE))</f>
        <v/>
      </c>
      <c r="D14" s="140">
        <v>4</v>
      </c>
      <c r="E14" s="141" t="str">
        <f>IF(C6="","",VLOOKUP(D14,$B$3:$E$6,2,FALSE))</f>
        <v/>
      </c>
      <c r="F14" s="142"/>
      <c r="G14" s="143"/>
      <c r="H14" s="144"/>
      <c r="I14" s="143"/>
      <c r="J14" s="142"/>
      <c r="K14" s="145"/>
      <c r="L14" s="144"/>
      <c r="M14" s="143"/>
      <c r="N14" s="142"/>
      <c r="O14" s="145"/>
      <c r="P14" s="144"/>
      <c r="Q14" s="143"/>
      <c r="R14" s="142"/>
      <c r="S14" s="145"/>
      <c r="T14" s="146" t="str">
        <f>IF(F14="","",SUM(SUMPRODUCT(--(F14&gt;G14)),SUMPRODUCT(--(H14&gt;I14)),SUMPRODUCT(--(J14&gt;K14)),SUMPRODUCT(--(L14&gt;M14)),SUMPRODUCT(--(N14&gt;O14)),SUMPRODUCT(--(P14&gt;Q14)),SUMPRODUCT(--(R14&gt;S14))))</f>
        <v/>
      </c>
      <c r="U14" s="147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380" t="s">
        <v>17</v>
      </c>
      <c r="C16" s="385"/>
      <c r="D16" s="385"/>
      <c r="E16" s="381"/>
      <c r="F16" s="386" t="s">
        <v>8</v>
      </c>
      <c r="G16" s="387"/>
      <c r="H16" s="383" t="s">
        <v>9</v>
      </c>
      <c r="I16" s="387"/>
      <c r="J16" s="383" t="s">
        <v>10</v>
      </c>
      <c r="K16" s="387"/>
      <c r="L16" s="383" t="s">
        <v>11</v>
      </c>
      <c r="M16" s="387"/>
      <c r="N16" s="383" t="s">
        <v>12</v>
      </c>
      <c r="O16" s="387"/>
      <c r="P16" s="383" t="s">
        <v>13</v>
      </c>
      <c r="Q16" s="387"/>
      <c r="R16" s="383" t="s">
        <v>14</v>
      </c>
      <c r="S16" s="384"/>
      <c r="T16" s="380" t="s">
        <v>15</v>
      </c>
      <c r="U16" s="381"/>
    </row>
    <row r="17" spans="2:41">
      <c r="B17" s="128">
        <v>1</v>
      </c>
      <c r="C17" s="129" t="str">
        <f>IF(C3="","",VLOOKUP(B17,$B$3:$E$6,2,FALSE))</f>
        <v/>
      </c>
      <c r="D17" s="130">
        <v>4</v>
      </c>
      <c r="E17" s="131" t="str">
        <f>IF(C6="","",VLOOKUP(D17,$B$3:$E$6,2,FALSE))</f>
        <v/>
      </c>
      <c r="F17" s="132"/>
      <c r="G17" s="133"/>
      <c r="H17" s="134"/>
      <c r="I17" s="133"/>
      <c r="J17" s="132"/>
      <c r="K17" s="135"/>
      <c r="L17" s="134"/>
      <c r="M17" s="133"/>
      <c r="N17" s="132"/>
      <c r="O17" s="135"/>
      <c r="P17" s="134"/>
      <c r="Q17" s="133"/>
      <c r="R17" s="132"/>
      <c r="S17" s="135"/>
      <c r="T17" s="136" t="str">
        <f>IF(F17="","",SUM(SUMPRODUCT(--(F17&gt;G17)),SUMPRODUCT(--(H17&gt;I17)),SUMPRODUCT(--(J17&gt;K17)),SUMPRODUCT(--(L17&gt;M17)),SUMPRODUCT(--(N17&gt;O17)),SUMPRODUCT(--(P17&gt;Q17)),SUMPRODUCT(--(R17&gt;S17))))</f>
        <v/>
      </c>
      <c r="U17" s="137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38">
        <v>3</v>
      </c>
      <c r="C18" s="139" t="str">
        <f>IF(C5="","",VLOOKUP(B18,$B$3:$E$6,2,FALSE))</f>
        <v/>
      </c>
      <c r="D18" s="140">
        <v>2</v>
      </c>
      <c r="E18" s="141" t="str">
        <f>IF(C4="","",VLOOKUP(D18,$B$3:$E$6,2,FALSE))</f>
        <v/>
      </c>
      <c r="F18" s="142"/>
      <c r="G18" s="143"/>
      <c r="H18" s="144"/>
      <c r="I18" s="143"/>
      <c r="J18" s="142"/>
      <c r="K18" s="145"/>
      <c r="L18" s="144"/>
      <c r="M18" s="143"/>
      <c r="N18" s="142"/>
      <c r="O18" s="145"/>
      <c r="P18" s="144"/>
      <c r="Q18" s="143"/>
      <c r="R18" s="142"/>
      <c r="S18" s="145"/>
      <c r="T18" s="146" t="str">
        <f>IF(F18="","",SUM(SUMPRODUCT(--(F18&gt;G18)),SUMPRODUCT(--(H18&gt;I18)),SUMPRODUCT(--(J18&gt;K18)),SUMPRODUCT(--(L18&gt;M18)),SUMPRODUCT(--(N18&gt;O18)),SUMPRODUCT(--(P18&gt;Q18)),SUMPRODUCT(--(R18&gt;S18))))</f>
        <v/>
      </c>
      <c r="U18" s="147" t="str">
        <f>IF(F18="","",SUM(SUMPRODUCT(--(F18&lt;G18)),SUMPRODUCT(--(H18&lt;I18)),SUMPRODUCT(--(J18&lt;K18)),SUMPRODUCT(--(L18&lt;M18)),SUMPRODUCT(--(N18&lt;O18)),SUMPRODUCT(--(P18&lt;Q18)),SUMPRODUCT(--(R18&lt;S18))))</f>
        <v/>
      </c>
      <c r="AB18" s="10" t="str">
        <f>IF(F18="","",IF(F18&gt;G18,1,0))</f>
        <v/>
      </c>
      <c r="AC18" s="10" t="str">
        <f>IF(G18="","",IF(G18&gt;F18,1,0))</f>
        <v/>
      </c>
      <c r="AD18" s="10" t="str">
        <f>IF(H18="","",IF(H18&gt;I18,1,0))</f>
        <v/>
      </c>
      <c r="AE18" s="10" t="str">
        <f>IF(I18="","",IF(I18&gt;H18,1,0))</f>
        <v/>
      </c>
      <c r="AF18" s="10" t="str">
        <f>IF(J18="","",IF(J18&gt;K18,1,0))</f>
        <v/>
      </c>
      <c r="AG18" s="10" t="str">
        <f>IF(K18="","",IF(K18&gt;J18,1,0))</f>
        <v/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382"/>
      <c r="C21" s="382"/>
      <c r="D21" s="382"/>
      <c r="E21" s="382"/>
      <c r="F21" s="382"/>
      <c r="G21" s="382"/>
      <c r="H21" s="382"/>
      <c r="I21" s="382"/>
      <c r="J21" s="382"/>
      <c r="K21" s="382"/>
      <c r="L21" s="382"/>
      <c r="M21" s="382"/>
      <c r="N21" s="382"/>
      <c r="O21" s="382"/>
      <c r="P21" s="382"/>
      <c r="Q21" s="382"/>
      <c r="R21" s="382"/>
      <c r="S21" s="382"/>
      <c r="T21" s="382"/>
      <c r="U21" s="382"/>
    </row>
  </sheetData>
  <mergeCells count="63"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  <mergeCell ref="X2:Z2"/>
    <mergeCell ref="AB2:AE2"/>
    <mergeCell ref="AK2:AL2"/>
    <mergeCell ref="C3:E3"/>
    <mergeCell ref="R3:S3"/>
    <mergeCell ref="X3:Z3"/>
    <mergeCell ref="AK3:AL3"/>
    <mergeCell ref="C4:E4"/>
    <mergeCell ref="R4:S4"/>
    <mergeCell ref="X4:Z4"/>
    <mergeCell ref="AK4:AL4"/>
    <mergeCell ref="C5:E5"/>
    <mergeCell ref="R5:S5"/>
    <mergeCell ref="X5:Z5"/>
    <mergeCell ref="AK5:AL5"/>
    <mergeCell ref="C6:E6"/>
    <mergeCell ref="R6:S6"/>
    <mergeCell ref="AK6:AL6"/>
    <mergeCell ref="B8:E8"/>
    <mergeCell ref="F8:G8"/>
    <mergeCell ref="H8:I8"/>
    <mergeCell ref="J8:K8"/>
    <mergeCell ref="L8:M8"/>
    <mergeCell ref="N8:O8"/>
    <mergeCell ref="P8:Q8"/>
    <mergeCell ref="AJ8:AK8"/>
    <mergeCell ref="AL8:AM8"/>
    <mergeCell ref="AN8:AO8"/>
    <mergeCell ref="B12:E12"/>
    <mergeCell ref="F12:G12"/>
    <mergeCell ref="H12:I12"/>
    <mergeCell ref="J12:K12"/>
    <mergeCell ref="L12:M12"/>
    <mergeCell ref="N12:O12"/>
    <mergeCell ref="P12:Q12"/>
    <mergeCell ref="R8:S8"/>
    <mergeCell ref="T8:U8"/>
    <mergeCell ref="AB8:AC8"/>
    <mergeCell ref="AD8:AE8"/>
    <mergeCell ref="AF8:AG8"/>
    <mergeCell ref="AH8:AI8"/>
    <mergeCell ref="T16:U16"/>
    <mergeCell ref="B21:U21"/>
    <mergeCell ref="R12:S12"/>
    <mergeCell ref="T12:U12"/>
    <mergeCell ref="B16:E16"/>
    <mergeCell ref="F16:G16"/>
    <mergeCell ref="H16:I16"/>
    <mergeCell ref="J16:K16"/>
    <mergeCell ref="L16:M16"/>
    <mergeCell ref="N16:O16"/>
    <mergeCell ref="P16:Q16"/>
    <mergeCell ref="R16:S16"/>
  </mergeCells>
  <pageMargins left="0.16" right="0.2" top="0.75" bottom="0.75" header="0.3" footer="0.3"/>
  <pageSetup paperSize="9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B1:AU21"/>
  <sheetViews>
    <sheetView workbookViewId="0">
      <selection activeCell="X13" sqref="X13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hidden="1" customWidth="1"/>
    <col min="28" max="41" width="4.109375" style="11" hidden="1" customWidth="1"/>
    <col min="42" max="42" width="4.109375" style="9" hidden="1" customWidth="1"/>
    <col min="43" max="16384" width="9.109375" style="9"/>
  </cols>
  <sheetData>
    <row r="1" spans="2:47" s="6" customFormat="1" ht="21.6" thickBot="1">
      <c r="B1" s="408" t="s">
        <v>0</v>
      </c>
      <c r="C1" s="408"/>
      <c r="D1" s="408"/>
      <c r="E1" s="3" t="s">
        <v>90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09" t="s">
        <v>1</v>
      </c>
      <c r="R1" s="409"/>
      <c r="S1" s="409"/>
      <c r="T1" s="409"/>
      <c r="U1" s="409"/>
      <c r="V1" s="5"/>
      <c r="W1" s="5"/>
      <c r="X1" s="5"/>
      <c r="Y1" s="5"/>
      <c r="Z1" s="5"/>
      <c r="AI1" s="6" t="s">
        <v>124</v>
      </c>
      <c r="AN1" s="6" t="s">
        <v>124</v>
      </c>
    </row>
    <row r="2" spans="2:47" s="6" customFormat="1" ht="24" customHeight="1">
      <c r="B2" s="99" t="s">
        <v>2</v>
      </c>
      <c r="C2" s="410" t="s">
        <v>3</v>
      </c>
      <c r="D2" s="411"/>
      <c r="E2" s="412"/>
      <c r="F2" s="413">
        <v>1</v>
      </c>
      <c r="G2" s="414"/>
      <c r="H2" s="415">
        <v>2</v>
      </c>
      <c r="I2" s="414"/>
      <c r="J2" s="415">
        <v>3</v>
      </c>
      <c r="K2" s="414"/>
      <c r="L2" s="415">
        <v>4</v>
      </c>
      <c r="M2" s="416"/>
      <c r="N2" s="417" t="s">
        <v>4</v>
      </c>
      <c r="O2" s="418"/>
      <c r="P2" s="419" t="s">
        <v>84</v>
      </c>
      <c r="Q2" s="420"/>
      <c r="R2" s="421" t="s">
        <v>5</v>
      </c>
      <c r="S2" s="421"/>
      <c r="T2" s="100" t="s">
        <v>6</v>
      </c>
      <c r="W2" s="7">
        <v>1</v>
      </c>
      <c r="X2" s="403" t="str">
        <f>IF(ISERROR(INDEX($C$3:$C$6,MATCH(W2,$T$3:$T$6,0))),"",(INDEX($C$3:$C$6,MATCH(W2,$T$3:$T$6,0))))</f>
        <v/>
      </c>
      <c r="Y2" s="404"/>
      <c r="Z2" s="405"/>
      <c r="AB2" s="406" t="s">
        <v>85</v>
      </c>
      <c r="AC2" s="406"/>
      <c r="AD2" s="406"/>
      <c r="AE2" s="406"/>
      <c r="AG2" s="6" t="s">
        <v>86</v>
      </c>
      <c r="AK2" s="407" t="s">
        <v>87</v>
      </c>
      <c r="AL2" s="407"/>
      <c r="AP2" s="6" t="s">
        <v>88</v>
      </c>
    </row>
    <row r="3" spans="2:47" ht="24" customHeight="1">
      <c r="B3" s="101">
        <v>1</v>
      </c>
      <c r="C3" s="396" t="str">
        <f>IF(GROUPS!F4="","",GROUPS!F4)</f>
        <v/>
      </c>
      <c r="D3" s="397"/>
      <c r="E3" s="398"/>
      <c r="F3" s="102"/>
      <c r="G3" s="103"/>
      <c r="H3" s="104" t="str">
        <f>T13</f>
        <v/>
      </c>
      <c r="I3" s="105" t="str">
        <f>U13</f>
        <v/>
      </c>
      <c r="J3" s="104" t="str">
        <f>T9</f>
        <v/>
      </c>
      <c r="K3" s="106" t="str">
        <f>U9</f>
        <v/>
      </c>
      <c r="L3" s="104" t="str">
        <f>T17</f>
        <v/>
      </c>
      <c r="M3" s="107" t="str">
        <f>U17</f>
        <v/>
      </c>
      <c r="N3" s="108" t="str">
        <f>IF(AND(T9="",T13="",T17=""),"",SUM(H3,J3,L3))</f>
        <v/>
      </c>
      <c r="O3" s="109" t="str">
        <f>IF(AND(T9="",T13="",T17=""),"",SUM(I3,K3,M3))</f>
        <v/>
      </c>
      <c r="P3" s="110" t="str">
        <f>IF(AND(T9="",T13="",T17=""),"",AG3)</f>
        <v/>
      </c>
      <c r="Q3" s="111" t="str">
        <f>IF(AND(T9="",T13="",T17=""),"",AP3)</f>
        <v/>
      </c>
      <c r="R3" s="399" t="str">
        <f>IF(ISERROR(IF(AND(T9="",T13="",T17=""),"",SUM(AB3:AD3)+(N3-O3)/1000)+(AK3/10000)),"",IF(AND(T9="",T13="",T17=""),"",SUM(AB3:AD3)+(N3-O3)/1000)+(AK3/10000)+(AG3/100000))</f>
        <v/>
      </c>
      <c r="S3" s="399"/>
      <c r="T3" s="112" t="str">
        <f>IF(ISERROR(IF(C3="","",RANK(R3,$R$3:$S$6,0))),"",IF(C3="","",RANK(R3,$R$3:$S$6,0)))</f>
        <v/>
      </c>
      <c r="U3" s="9"/>
      <c r="V3" s="9"/>
      <c r="W3" s="7">
        <v>2</v>
      </c>
      <c r="X3" s="403" t="str">
        <f t="shared" ref="X3:X5" si="0">IF(ISERROR(INDEX($C$3:$C$6,MATCH(W3,$T$3:$T$6,0))),"",(INDEX($C$3:$C$6,MATCH(W3,$T$3:$T$6,0))))</f>
        <v/>
      </c>
      <c r="Y3" s="404"/>
      <c r="Z3" s="405"/>
      <c r="AB3" s="10" t="str">
        <f>IF(H3="","",IF(H3&gt;I3,2,1))</f>
        <v/>
      </c>
      <c r="AC3" s="10" t="str">
        <f>IF(J3="","",IF(J3&gt;K3,2,1))</f>
        <v/>
      </c>
      <c r="AD3" s="10" t="str">
        <f>IF(L3="","",IF(L3&gt;M3,2,1))</f>
        <v/>
      </c>
      <c r="AE3" s="182"/>
      <c r="AG3" s="11">
        <f>SUM(AH3:AJ3)</f>
        <v>0</v>
      </c>
      <c r="AH3" s="10">
        <f>F9+H9+J9+L9+N9+P9+R9</f>
        <v>0</v>
      </c>
      <c r="AI3" s="10">
        <f>F13+H13+J13+L13+N13+P13+R13</f>
        <v>0</v>
      </c>
      <c r="AJ3" s="10">
        <f>F17+H17+J17+L17+N17+P17+R17</f>
        <v>0</v>
      </c>
      <c r="AK3" s="394">
        <f>SUM(AH3:AJ3)-SUM(AM3:AO3)</f>
        <v>0</v>
      </c>
      <c r="AL3" s="395"/>
      <c r="AM3" s="10">
        <f>AH5</f>
        <v>0</v>
      </c>
      <c r="AN3" s="10">
        <f>AI4</f>
        <v>0</v>
      </c>
      <c r="AO3" s="10">
        <f>AJ6</f>
        <v>0</v>
      </c>
      <c r="AP3" s="9">
        <f>SUM(AM3:AO3)</f>
        <v>0</v>
      </c>
    </row>
    <row r="4" spans="2:47" ht="24" customHeight="1">
      <c r="B4" s="101">
        <v>2</v>
      </c>
      <c r="C4" s="396" t="str">
        <f>IF(GROUPS!F5="","",GROUPS!F5)</f>
        <v/>
      </c>
      <c r="D4" s="397"/>
      <c r="E4" s="398"/>
      <c r="F4" s="113" t="str">
        <f>U13</f>
        <v/>
      </c>
      <c r="G4" s="106" t="str">
        <f>T13</f>
        <v/>
      </c>
      <c r="H4" s="114"/>
      <c r="I4" s="103"/>
      <c r="J4" s="104" t="str">
        <f>U18</f>
        <v/>
      </c>
      <c r="K4" s="106" t="str">
        <f>T18</f>
        <v/>
      </c>
      <c r="L4" s="104" t="str">
        <f>T10</f>
        <v/>
      </c>
      <c r="M4" s="115" t="str">
        <f>U10</f>
        <v/>
      </c>
      <c r="N4" s="108" t="str">
        <f>IF(AND(T10="",U13="",U18=""),"",SUM(F4,J4,L4))</f>
        <v/>
      </c>
      <c r="O4" s="109" t="str">
        <f>IF(AND(T10="",U13="",U18=""),"",SUM(G4,K4,M4))</f>
        <v/>
      </c>
      <c r="P4" s="110" t="str">
        <f>IF(AND(T10="",U13="",U18=""),"",AG4)</f>
        <v/>
      </c>
      <c r="Q4" s="111" t="str">
        <f>IF(AND(T10="",U13="",U18=""),"",AP4)</f>
        <v/>
      </c>
      <c r="R4" s="399" t="str">
        <f>IF(ISERROR(IF(AND(T10="",U13="",U18=""),"",SUM(AB4:AD4)+(N4-O4)/1000)+(AK4/10000)+(AG4/100000)),"",IF(AND(T10="",U13="",U18=""),"",SUM(AB4:AD4)+(N4-O4)/1000)+(AK4/10000)+(AG4/100000))</f>
        <v/>
      </c>
      <c r="S4" s="399"/>
      <c r="T4" s="112" t="str">
        <f>IF(ISERROR(IF(C4="","",RANK(R4,$R$3:$S$6,0))),"",IF(C4="","",RANK(R4,$R$3:$S$6,0)))</f>
        <v/>
      </c>
      <c r="U4" s="9"/>
      <c r="V4" s="9"/>
      <c r="W4" s="7">
        <v>3</v>
      </c>
      <c r="X4" s="400" t="str">
        <f t="shared" si="0"/>
        <v/>
      </c>
      <c r="Y4" s="401"/>
      <c r="Z4" s="402"/>
      <c r="AB4" s="10" t="str">
        <f>IF(F4="","",IF(F4&gt;G4,2,1))</f>
        <v/>
      </c>
      <c r="AC4" s="10" t="str">
        <f>IF(J4="","",IF(J4&gt;K4,2,1))</f>
        <v/>
      </c>
      <c r="AD4" s="10" t="str">
        <f>IF(L4="","",IF(L4&gt;M4,2,1))</f>
        <v/>
      </c>
      <c r="AE4" s="182"/>
      <c r="AG4" s="11">
        <f t="shared" ref="AG4:AG6" si="1">SUM(AH4:AJ4)</f>
        <v>0</v>
      </c>
      <c r="AH4" s="10">
        <f>F10+H10+J10+L10+N10+P10+R10</f>
        <v>0</v>
      </c>
      <c r="AI4" s="10">
        <f>G13+I13+K13+M13+O13+Q13+S13</f>
        <v>0</v>
      </c>
      <c r="AJ4" s="10">
        <f>G18+I18+K18+M18+O18+Q18+S18</f>
        <v>0</v>
      </c>
      <c r="AK4" s="394">
        <f t="shared" ref="AK4:AK6" si="2">SUM(AH4:AJ4)-SUM(AM4:AO4)</f>
        <v>0</v>
      </c>
      <c r="AL4" s="395"/>
      <c r="AM4" s="10">
        <f>AH6</f>
        <v>0</v>
      </c>
      <c r="AN4" s="10">
        <f>AI3</f>
        <v>0</v>
      </c>
      <c r="AO4" s="10">
        <f>AJ5</f>
        <v>0</v>
      </c>
      <c r="AP4" s="9">
        <f t="shared" ref="AP4:AP6" si="3">SUM(AM4:AO4)</f>
        <v>0</v>
      </c>
    </row>
    <row r="5" spans="2:47" ht="24" customHeight="1">
      <c r="B5" s="101">
        <v>3</v>
      </c>
      <c r="C5" s="396" t="str">
        <f>IF(GROUPS!F6="","",GROUPS!F6)</f>
        <v/>
      </c>
      <c r="D5" s="397"/>
      <c r="E5" s="398"/>
      <c r="F5" s="113" t="str">
        <f>U9</f>
        <v/>
      </c>
      <c r="G5" s="106" t="str">
        <f>T9</f>
        <v/>
      </c>
      <c r="H5" s="104" t="str">
        <f>T18</f>
        <v/>
      </c>
      <c r="I5" s="106" t="str">
        <f>U18</f>
        <v/>
      </c>
      <c r="J5" s="114"/>
      <c r="K5" s="103"/>
      <c r="L5" s="104" t="str">
        <f>T14</f>
        <v/>
      </c>
      <c r="M5" s="115" t="str">
        <f>U14</f>
        <v/>
      </c>
      <c r="N5" s="108" t="str">
        <f>IF(AND(U9="",T14="",T18=""),"",SUM(F5,H5,L5))</f>
        <v/>
      </c>
      <c r="O5" s="109" t="str">
        <f>IF(AND(U9="",T14="",T18=""),"",SUM(G5,I5,M5))</f>
        <v/>
      </c>
      <c r="P5" s="110" t="str">
        <f>IF(AND(U9="",T14="",T18=""),"",AG5)</f>
        <v/>
      </c>
      <c r="Q5" s="111" t="str">
        <f>IF(AND(U9="",T14="",T18=""),"",AP5)</f>
        <v/>
      </c>
      <c r="R5" s="399" t="str">
        <f>IF(ISERROR(IF(AND(U9="",T14="",T18=""),"",SUM(AB5:AD5)+(N5-O5)/1000)+(AK5/10000)+(AG5/100000)),"",IF(AND(U9="",T14="",T18=""),"",SUM(AB5:AD5)+(N5-O5)/1000)+(AK5/10000)+(AG5/100000))</f>
        <v/>
      </c>
      <c r="S5" s="399"/>
      <c r="T5" s="112" t="str">
        <f>IF(ISERROR(IF(C5="","",RANK(R5,$R$3:$S$6,0))),"",IF(C5="","",RANK(R5,$R$3:$S$6,0)))</f>
        <v/>
      </c>
      <c r="U5" s="9"/>
      <c r="V5" s="9"/>
      <c r="W5" s="7">
        <v>4</v>
      </c>
      <c r="X5" s="400" t="str">
        <f t="shared" si="0"/>
        <v/>
      </c>
      <c r="Y5" s="401"/>
      <c r="Z5" s="402"/>
      <c r="AB5" s="10" t="str">
        <f t="shared" ref="AB5:AB6" si="4">IF(F5="","",IF(F5&gt;G5,2,1))</f>
        <v/>
      </c>
      <c r="AC5" s="10" t="str">
        <f>IF(H5="","",IF(H5&gt;I5,2,1))</f>
        <v/>
      </c>
      <c r="AD5" s="10" t="str">
        <f>IF(L5="","",IF(L5&gt;M5,2,1))</f>
        <v/>
      </c>
      <c r="AE5" s="182"/>
      <c r="AG5" s="11">
        <f t="shared" si="1"/>
        <v>0</v>
      </c>
      <c r="AH5" s="10">
        <f>G9+I9+K9+M9+O9+Q9+S9</f>
        <v>0</v>
      </c>
      <c r="AI5" s="10">
        <f>F14+H14+J14+L14+N14+P14+R14</f>
        <v>0</v>
      </c>
      <c r="AJ5" s="10">
        <f>F18+H18+J18+L18+N18+P18+R18</f>
        <v>0</v>
      </c>
      <c r="AK5" s="394">
        <f t="shared" si="2"/>
        <v>0</v>
      </c>
      <c r="AL5" s="395"/>
      <c r="AM5" s="10">
        <f>AH3</f>
        <v>0</v>
      </c>
      <c r="AN5" s="10">
        <f>AI6</f>
        <v>0</v>
      </c>
      <c r="AO5" s="10">
        <f>AJ4</f>
        <v>0</v>
      </c>
      <c r="AP5" s="9">
        <f t="shared" si="3"/>
        <v>0</v>
      </c>
    </row>
    <row r="6" spans="2:47" ht="24" customHeight="1" thickBot="1">
      <c r="B6" s="116">
        <v>4</v>
      </c>
      <c r="C6" s="390" t="str">
        <f>IF(GROUPS!F7="","",GROUPS!F7)</f>
        <v/>
      </c>
      <c r="D6" s="391"/>
      <c r="E6" s="392"/>
      <c r="F6" s="117" t="str">
        <f>U17</f>
        <v/>
      </c>
      <c r="G6" s="118" t="str">
        <f>T17</f>
        <v/>
      </c>
      <c r="H6" s="119" t="str">
        <f>U10</f>
        <v/>
      </c>
      <c r="I6" s="118" t="str">
        <f>T10</f>
        <v/>
      </c>
      <c r="J6" s="119" t="str">
        <f>U14</f>
        <v/>
      </c>
      <c r="K6" s="118" t="str">
        <f>T14</f>
        <v/>
      </c>
      <c r="L6" s="120"/>
      <c r="M6" s="121"/>
      <c r="N6" s="122" t="str">
        <f>IF(AND(U10="",U14="",U17=""),"",SUM(F6,H6,J6))</f>
        <v/>
      </c>
      <c r="O6" s="123" t="str">
        <f>IF(AND(U10="",U14="",U17=""),"",SUM(G6,I6,K6))</f>
        <v/>
      </c>
      <c r="P6" s="124" t="str">
        <f>IF(AND(U10="",U14="",U17=""),"",AG6)</f>
        <v/>
      </c>
      <c r="Q6" s="125" t="str">
        <f>IF(AND(U10="",U14="",U17=""),"",AP6)</f>
        <v/>
      </c>
      <c r="R6" s="393" t="str">
        <f>IF(ISERROR(IF(AND(U10="",U14="",U17=""),"",SUM(AB6:AD6)+(N6-O6)/1000)+(AK6/10000)+(AG6/100000)),"",IF(AND(U10="",U14="",U17=""),"",SUM(AB6:AD6)+(N6-O6)/1000)+(AK6/10000)+(AG6/100000))</f>
        <v/>
      </c>
      <c r="S6" s="393"/>
      <c r="T6" s="126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182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394">
        <f t="shared" si="2"/>
        <v>0</v>
      </c>
      <c r="AL6" s="395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27">
        <f>SUM(P3:P6)</f>
        <v>0</v>
      </c>
      <c r="Q7" s="127">
        <f>SUM(Q3:Q6)</f>
        <v>0</v>
      </c>
    </row>
    <row r="8" spans="2:47" ht="18.600000000000001" thickBot="1">
      <c r="B8" s="380" t="s">
        <v>7</v>
      </c>
      <c r="C8" s="385"/>
      <c r="D8" s="385"/>
      <c r="E8" s="381"/>
      <c r="F8" s="386" t="s">
        <v>8</v>
      </c>
      <c r="G8" s="387"/>
      <c r="H8" s="383" t="s">
        <v>9</v>
      </c>
      <c r="I8" s="387"/>
      <c r="J8" s="383" t="s">
        <v>10</v>
      </c>
      <c r="K8" s="387"/>
      <c r="L8" s="383" t="s">
        <v>11</v>
      </c>
      <c r="M8" s="387"/>
      <c r="N8" s="383" t="s">
        <v>12</v>
      </c>
      <c r="O8" s="387"/>
      <c r="P8" s="383" t="s">
        <v>13</v>
      </c>
      <c r="Q8" s="387"/>
      <c r="R8" s="383" t="s">
        <v>14</v>
      </c>
      <c r="S8" s="384"/>
      <c r="T8" s="380" t="s">
        <v>15</v>
      </c>
      <c r="U8" s="381"/>
      <c r="AB8" s="388">
        <v>1</v>
      </c>
      <c r="AC8" s="389"/>
      <c r="AD8" s="388">
        <v>2</v>
      </c>
      <c r="AE8" s="389"/>
      <c r="AF8" s="388">
        <v>3</v>
      </c>
      <c r="AG8" s="389"/>
      <c r="AH8" s="388">
        <v>4</v>
      </c>
      <c r="AI8" s="389"/>
      <c r="AJ8" s="388">
        <v>5</v>
      </c>
      <c r="AK8" s="389"/>
      <c r="AL8" s="388">
        <v>6</v>
      </c>
      <c r="AM8" s="389"/>
      <c r="AN8" s="388">
        <v>7</v>
      </c>
      <c r="AO8" s="389"/>
    </row>
    <row r="9" spans="2:47">
      <c r="B9" s="128">
        <v>1</v>
      </c>
      <c r="C9" s="129" t="str">
        <f>IF(C3="","",VLOOKUP(B9,$B$3:$E$6,2,FALSE))</f>
        <v/>
      </c>
      <c r="D9" s="130">
        <v>3</v>
      </c>
      <c r="E9" s="131" t="str">
        <f>IF(C5="","",VLOOKUP(D9,$B$3:$E$6,2,FALSE))</f>
        <v/>
      </c>
      <c r="F9" s="132"/>
      <c r="G9" s="133"/>
      <c r="H9" s="134"/>
      <c r="I9" s="133"/>
      <c r="J9" s="132"/>
      <c r="K9" s="135"/>
      <c r="L9" s="134"/>
      <c r="M9" s="133"/>
      <c r="N9" s="132"/>
      <c r="O9" s="135"/>
      <c r="P9" s="134"/>
      <c r="Q9" s="133"/>
      <c r="R9" s="132"/>
      <c r="S9" s="135"/>
      <c r="T9" s="136" t="str">
        <f>IF(F9="","",SUM(SUMPRODUCT(--(F9&gt;G9)),SUMPRODUCT(--(H9&gt;I9)),SUMPRODUCT(--(J9&gt;K9)),SUMPRODUCT(--(L9&gt;M9)),SUMPRODUCT(--(N9&gt;O9)),SUMPRODUCT(--(P9&gt;Q9)),SUMPRODUCT(--(R9&gt;S9))))</f>
        <v/>
      </c>
      <c r="U9" s="137" t="str">
        <f>IF(F9="","",SUM(SUMPRODUCT(--(F9&lt;G9)),SUMPRODUCT(--(H9&lt;I9)),SUMPRODUCT(--(J9&lt;K9)),SUMPRODUCT(--(L9&lt;M9)),SUMPRODUCT(--(N9&lt;O9)),SUMPRODUCT(--(P9&lt;Q9)),SUMPRODUCT(--(R9&lt;S9))))</f>
        <v/>
      </c>
      <c r="AB9" s="10" t="str">
        <f>IF(F9="","",IF(F9&gt;G9,1,0))</f>
        <v/>
      </c>
      <c r="AC9" s="10" t="str">
        <f>IF(G9="","",IF(G9&gt;F9,1,0))</f>
        <v/>
      </c>
      <c r="AD9" s="10" t="str">
        <f>IF(H9="","",IF(H9&gt;I9,1,0))</f>
        <v/>
      </c>
      <c r="AE9" s="10" t="str">
        <f>IF(I9="","",IF(I9&gt;H9,1,0))</f>
        <v/>
      </c>
      <c r="AF9" s="10" t="str">
        <f>IF(J9="","",IF(J9&gt;K9,1,0))</f>
        <v/>
      </c>
      <c r="AG9" s="10" t="str">
        <f>IF(K9="","",IF(K9&gt;J9,1,0))</f>
        <v/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38">
        <v>2</v>
      </c>
      <c r="C10" s="139" t="str">
        <f>IF(C4="","",VLOOKUP(B10,$B$3:$E$6,2,FALSE))</f>
        <v/>
      </c>
      <c r="D10" s="140">
        <v>4</v>
      </c>
      <c r="E10" s="141" t="str">
        <f>IF(C6="","",VLOOKUP(D10,$B$3:$E$6,2,FALSE))</f>
        <v/>
      </c>
      <c r="F10" s="142"/>
      <c r="G10" s="143"/>
      <c r="H10" s="144"/>
      <c r="I10" s="143"/>
      <c r="J10" s="142"/>
      <c r="K10" s="145"/>
      <c r="L10" s="144"/>
      <c r="M10" s="143"/>
      <c r="N10" s="142"/>
      <c r="O10" s="145"/>
      <c r="P10" s="144"/>
      <c r="Q10" s="143"/>
      <c r="R10" s="142"/>
      <c r="S10" s="145"/>
      <c r="T10" s="146" t="str">
        <f>IF(F10="","",SUM(SUMPRODUCT(--(F10&gt;G10)),SUMPRODUCT(--(H10&gt;I10)),SUMPRODUCT(--(J10&gt;K10)),SUMPRODUCT(--(L10&gt;M10)),SUMPRODUCT(--(N10&gt;O10)),SUMPRODUCT(--(P10&gt;Q10)),SUMPRODUCT(--(R10&gt;S10))))</f>
        <v/>
      </c>
      <c r="U10" s="147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380" t="s">
        <v>16</v>
      </c>
      <c r="C12" s="385"/>
      <c r="D12" s="385"/>
      <c r="E12" s="381"/>
      <c r="F12" s="386" t="s">
        <v>8</v>
      </c>
      <c r="G12" s="387"/>
      <c r="H12" s="383" t="s">
        <v>9</v>
      </c>
      <c r="I12" s="387"/>
      <c r="J12" s="383" t="s">
        <v>10</v>
      </c>
      <c r="K12" s="387"/>
      <c r="L12" s="383" t="s">
        <v>11</v>
      </c>
      <c r="M12" s="387"/>
      <c r="N12" s="383" t="s">
        <v>12</v>
      </c>
      <c r="O12" s="387"/>
      <c r="P12" s="383" t="s">
        <v>13</v>
      </c>
      <c r="Q12" s="387"/>
      <c r="R12" s="383" t="s">
        <v>14</v>
      </c>
      <c r="S12" s="384"/>
      <c r="T12" s="380" t="s">
        <v>15</v>
      </c>
      <c r="U12" s="381"/>
      <c r="AU12" s="150"/>
    </row>
    <row r="13" spans="2:47">
      <c r="B13" s="128">
        <v>1</v>
      </c>
      <c r="C13" s="148" t="str">
        <f>IF(C3="","",VLOOKUP(B13,$B$3:$E$6,2,FALSE))</f>
        <v/>
      </c>
      <c r="D13" s="130">
        <v>2</v>
      </c>
      <c r="E13" s="131" t="str">
        <f>IF(C4="","",VLOOKUP(D13,$B$3:$E$6,2,FALSE))</f>
        <v/>
      </c>
      <c r="F13" s="132"/>
      <c r="G13" s="133"/>
      <c r="H13" s="134"/>
      <c r="I13" s="133"/>
      <c r="J13" s="132"/>
      <c r="K13" s="135"/>
      <c r="L13" s="134"/>
      <c r="M13" s="133"/>
      <c r="N13" s="132"/>
      <c r="O13" s="135"/>
      <c r="P13" s="134"/>
      <c r="Q13" s="133"/>
      <c r="R13" s="132"/>
      <c r="S13" s="135"/>
      <c r="T13" s="136" t="str">
        <f>IF(F13="","",SUM(SUMPRODUCT(--(F13&gt;G13)),SUMPRODUCT(--(H13&gt;I13)),SUMPRODUCT(--(J13&gt;K13)),SUMPRODUCT(--(L13&gt;M13)),SUMPRODUCT(--(N13&gt;O13)),SUMPRODUCT(--(P13&gt;Q13)),SUMPRODUCT(--(R13&gt;S13))))</f>
        <v/>
      </c>
      <c r="U13" s="137" t="str">
        <f>IF(F13="","",SUM(SUMPRODUCT(--(F13&lt;G13)),SUMPRODUCT(--(H13&lt;I13)),SUMPRODUCT(--(J13&lt;K13)),SUMPRODUCT(--(L13&lt;M13)),SUMPRODUCT(--(N13&lt;O13)),SUMPRODUCT(--(P13&lt;Q13)),SUMPRODUCT(--(R13&lt;S13))))</f>
        <v/>
      </c>
      <c r="AB13" s="10" t="str">
        <f>IF(F13="","",IF(F13&gt;G13,1,0))</f>
        <v/>
      </c>
      <c r="AC13" s="10" t="str">
        <f>IF(G13="","",IF(G13&gt;F13,1,0))</f>
        <v/>
      </c>
      <c r="AD13" s="10" t="str">
        <f>IF(H13="","",IF(H13&gt;I13,1,0))</f>
        <v/>
      </c>
      <c r="AE13" s="10" t="str">
        <f>IF(I13="","",IF(I13&gt;H13,1,0))</f>
        <v/>
      </c>
      <c r="AF13" s="10" t="str">
        <f>IF(J13="","",IF(J13&gt;K13,1,0))</f>
        <v/>
      </c>
      <c r="AG13" s="10" t="str">
        <f>IF(K13="","",IF(K13&gt;J13,1,0))</f>
        <v/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38">
        <v>3</v>
      </c>
      <c r="C14" s="149" t="str">
        <f>IF(C3="","",VLOOKUP(B14,$B$3:$E$6,2,FALSE))</f>
        <v/>
      </c>
      <c r="D14" s="140">
        <v>4</v>
      </c>
      <c r="E14" s="141" t="str">
        <f>IF(C6="","",VLOOKUP(D14,$B$3:$E$6,2,FALSE))</f>
        <v/>
      </c>
      <c r="F14" s="142"/>
      <c r="G14" s="143"/>
      <c r="H14" s="144"/>
      <c r="I14" s="143"/>
      <c r="J14" s="142"/>
      <c r="K14" s="145"/>
      <c r="L14" s="144"/>
      <c r="M14" s="143"/>
      <c r="N14" s="142"/>
      <c r="O14" s="145"/>
      <c r="P14" s="144"/>
      <c r="Q14" s="143"/>
      <c r="R14" s="142"/>
      <c r="S14" s="145"/>
      <c r="T14" s="146" t="str">
        <f>IF(F14="","",SUM(SUMPRODUCT(--(F14&gt;G14)),SUMPRODUCT(--(H14&gt;I14)),SUMPRODUCT(--(J14&gt;K14)),SUMPRODUCT(--(L14&gt;M14)),SUMPRODUCT(--(N14&gt;O14)),SUMPRODUCT(--(P14&gt;Q14)),SUMPRODUCT(--(R14&gt;S14))))</f>
        <v/>
      </c>
      <c r="U14" s="147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380" t="s">
        <v>17</v>
      </c>
      <c r="C16" s="385"/>
      <c r="D16" s="385"/>
      <c r="E16" s="381"/>
      <c r="F16" s="386" t="s">
        <v>8</v>
      </c>
      <c r="G16" s="387"/>
      <c r="H16" s="383" t="s">
        <v>9</v>
      </c>
      <c r="I16" s="387"/>
      <c r="J16" s="383" t="s">
        <v>10</v>
      </c>
      <c r="K16" s="387"/>
      <c r="L16" s="383" t="s">
        <v>11</v>
      </c>
      <c r="M16" s="387"/>
      <c r="N16" s="383" t="s">
        <v>12</v>
      </c>
      <c r="O16" s="387"/>
      <c r="P16" s="383" t="s">
        <v>13</v>
      </c>
      <c r="Q16" s="387"/>
      <c r="R16" s="383" t="s">
        <v>14</v>
      </c>
      <c r="S16" s="384"/>
      <c r="T16" s="380" t="s">
        <v>15</v>
      </c>
      <c r="U16" s="381"/>
    </row>
    <row r="17" spans="2:41">
      <c r="B17" s="128">
        <v>1</v>
      </c>
      <c r="C17" s="129" t="str">
        <f>IF(C3="","",VLOOKUP(B17,$B$3:$E$6,2,FALSE))</f>
        <v/>
      </c>
      <c r="D17" s="130">
        <v>4</v>
      </c>
      <c r="E17" s="131" t="str">
        <f>IF(C6="","",VLOOKUP(D17,$B$3:$E$6,2,FALSE))</f>
        <v/>
      </c>
      <c r="F17" s="132"/>
      <c r="G17" s="133"/>
      <c r="H17" s="134"/>
      <c r="I17" s="133"/>
      <c r="J17" s="132"/>
      <c r="K17" s="135"/>
      <c r="L17" s="134"/>
      <c r="M17" s="133"/>
      <c r="N17" s="132"/>
      <c r="O17" s="135"/>
      <c r="P17" s="134"/>
      <c r="Q17" s="133"/>
      <c r="R17" s="132"/>
      <c r="S17" s="135"/>
      <c r="T17" s="136" t="str">
        <f>IF(F17="","",SUM(SUMPRODUCT(--(F17&gt;G17)),SUMPRODUCT(--(H17&gt;I17)),SUMPRODUCT(--(J17&gt;K17)),SUMPRODUCT(--(L17&gt;M17)),SUMPRODUCT(--(N17&gt;O17)),SUMPRODUCT(--(P17&gt;Q17)),SUMPRODUCT(--(R17&gt;S17))))</f>
        <v/>
      </c>
      <c r="U17" s="137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38">
        <v>3</v>
      </c>
      <c r="C18" s="139" t="str">
        <f>IF(C5="","",VLOOKUP(B18,$B$3:$E$6,2,FALSE))</f>
        <v/>
      </c>
      <c r="D18" s="140">
        <v>2</v>
      </c>
      <c r="E18" s="141" t="str">
        <f>IF(C4="","",VLOOKUP(D18,$B$3:$E$6,2,FALSE))</f>
        <v/>
      </c>
      <c r="F18" s="142"/>
      <c r="G18" s="143"/>
      <c r="H18" s="144"/>
      <c r="I18" s="143"/>
      <c r="J18" s="142"/>
      <c r="K18" s="145"/>
      <c r="L18" s="144"/>
      <c r="M18" s="143"/>
      <c r="N18" s="142"/>
      <c r="O18" s="145"/>
      <c r="P18" s="144"/>
      <c r="Q18" s="143"/>
      <c r="R18" s="142"/>
      <c r="S18" s="145"/>
      <c r="T18" s="146" t="str">
        <f>IF(F18="","",SUM(SUMPRODUCT(--(F18&gt;G18)),SUMPRODUCT(--(H18&gt;I18)),SUMPRODUCT(--(J18&gt;K18)),SUMPRODUCT(--(L18&gt;M18)),SUMPRODUCT(--(N18&gt;O18)),SUMPRODUCT(--(P18&gt;Q18)),SUMPRODUCT(--(R18&gt;S18))))</f>
        <v/>
      </c>
      <c r="U18" s="147" t="str">
        <f>IF(F18="","",SUM(SUMPRODUCT(--(F18&lt;G18)),SUMPRODUCT(--(H18&lt;I18)),SUMPRODUCT(--(J18&lt;K18)),SUMPRODUCT(--(L18&lt;M18)),SUMPRODUCT(--(N18&lt;O18)),SUMPRODUCT(--(P18&lt;Q18)),SUMPRODUCT(--(R18&lt;S18))))</f>
        <v/>
      </c>
      <c r="AB18" s="10" t="str">
        <f>IF(F18="","",IF(F18&gt;G18,1,0))</f>
        <v/>
      </c>
      <c r="AC18" s="10" t="str">
        <f>IF(G18="","",IF(G18&gt;F18,1,0))</f>
        <v/>
      </c>
      <c r="AD18" s="10" t="str">
        <f>IF(H18="","",IF(H18&gt;I18,1,0))</f>
        <v/>
      </c>
      <c r="AE18" s="10" t="str">
        <f>IF(I18="","",IF(I18&gt;H18,1,0))</f>
        <v/>
      </c>
      <c r="AF18" s="10" t="str">
        <f>IF(J18="","",IF(J18&gt;K18,1,0))</f>
        <v/>
      </c>
      <c r="AG18" s="10" t="str">
        <f>IF(K18="","",IF(K18&gt;J18,1,0))</f>
        <v/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382"/>
      <c r="C21" s="382"/>
      <c r="D21" s="382"/>
      <c r="E21" s="382"/>
      <c r="F21" s="382"/>
      <c r="G21" s="382"/>
      <c r="H21" s="382"/>
      <c r="I21" s="382"/>
      <c r="J21" s="382"/>
      <c r="K21" s="382"/>
      <c r="L21" s="382"/>
      <c r="M21" s="382"/>
      <c r="N21" s="382"/>
      <c r="O21" s="382"/>
      <c r="P21" s="382"/>
      <c r="Q21" s="382"/>
      <c r="R21" s="382"/>
      <c r="S21" s="382"/>
      <c r="T21" s="382"/>
      <c r="U21" s="382"/>
    </row>
  </sheetData>
  <mergeCells count="63"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  <mergeCell ref="X2:Z2"/>
    <mergeCell ref="AB2:AE2"/>
    <mergeCell ref="AK2:AL2"/>
    <mergeCell ref="C3:E3"/>
    <mergeCell ref="R3:S3"/>
    <mergeCell ref="X3:Z3"/>
    <mergeCell ref="AK3:AL3"/>
    <mergeCell ref="C4:E4"/>
    <mergeCell ref="R4:S4"/>
    <mergeCell ref="X4:Z4"/>
    <mergeCell ref="AK4:AL4"/>
    <mergeCell ref="C5:E5"/>
    <mergeCell ref="R5:S5"/>
    <mergeCell ref="X5:Z5"/>
    <mergeCell ref="AK5:AL5"/>
    <mergeCell ref="C6:E6"/>
    <mergeCell ref="R6:S6"/>
    <mergeCell ref="AK6:AL6"/>
    <mergeCell ref="B8:E8"/>
    <mergeCell ref="F8:G8"/>
    <mergeCell ref="H8:I8"/>
    <mergeCell ref="J8:K8"/>
    <mergeCell ref="L8:M8"/>
    <mergeCell ref="N8:O8"/>
    <mergeCell ref="P8:Q8"/>
    <mergeCell ref="AJ8:AK8"/>
    <mergeCell ref="AL8:AM8"/>
    <mergeCell ref="AN8:AO8"/>
    <mergeCell ref="B12:E12"/>
    <mergeCell ref="F12:G12"/>
    <mergeCell ref="H12:I12"/>
    <mergeCell ref="J12:K12"/>
    <mergeCell ref="L12:M12"/>
    <mergeCell ref="N12:O12"/>
    <mergeCell ref="P12:Q12"/>
    <mergeCell ref="R8:S8"/>
    <mergeCell ref="T8:U8"/>
    <mergeCell ref="AB8:AC8"/>
    <mergeCell ref="AD8:AE8"/>
    <mergeCell ref="AF8:AG8"/>
    <mergeCell ref="AH8:AI8"/>
    <mergeCell ref="T16:U16"/>
    <mergeCell ref="B21:U21"/>
    <mergeCell ref="R12:S12"/>
    <mergeCell ref="T12:U12"/>
    <mergeCell ref="B16:E16"/>
    <mergeCell ref="F16:G16"/>
    <mergeCell ref="H16:I16"/>
    <mergeCell ref="J16:K16"/>
    <mergeCell ref="L16:M16"/>
    <mergeCell ref="N16:O16"/>
    <mergeCell ref="P16:Q16"/>
    <mergeCell ref="R16:S16"/>
  </mergeCells>
  <pageMargins left="0.16" right="0.2" top="0.75" bottom="0.75" header="0.3" footer="0.3"/>
  <pageSetup paperSize="9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>
    <tabColor rgb="FFFF0000"/>
  </sheetPr>
  <dimension ref="B1:AU21"/>
  <sheetViews>
    <sheetView workbookViewId="0">
      <selection activeCell="X13" sqref="X13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8.33203125" style="12" customWidth="1"/>
    <col min="27" max="27" width="3.44140625" style="9" hidden="1" customWidth="1"/>
    <col min="28" max="41" width="4.109375" style="11" hidden="1" customWidth="1"/>
    <col min="42" max="42" width="4.109375" style="9" hidden="1" customWidth="1"/>
    <col min="43" max="16384" width="9.109375" style="9"/>
  </cols>
  <sheetData>
    <row r="1" spans="2:47" s="6" customFormat="1" ht="21.6" thickBot="1">
      <c r="B1" s="408" t="s">
        <v>0</v>
      </c>
      <c r="C1" s="408"/>
      <c r="D1" s="408"/>
      <c r="E1" s="3" t="s">
        <v>91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09" t="s">
        <v>1</v>
      </c>
      <c r="R1" s="409"/>
      <c r="S1" s="409"/>
      <c r="T1" s="409"/>
      <c r="U1" s="409"/>
      <c r="V1" s="5"/>
      <c r="W1" s="5"/>
      <c r="X1" s="5"/>
      <c r="Y1" s="5"/>
      <c r="Z1" s="5"/>
      <c r="AI1" s="6" t="s">
        <v>124</v>
      </c>
      <c r="AN1" s="6" t="s">
        <v>124</v>
      </c>
    </row>
    <row r="2" spans="2:47" s="6" customFormat="1" ht="24" customHeight="1">
      <c r="B2" s="99" t="s">
        <v>2</v>
      </c>
      <c r="C2" s="410" t="s">
        <v>3</v>
      </c>
      <c r="D2" s="411"/>
      <c r="E2" s="412"/>
      <c r="F2" s="413">
        <v>1</v>
      </c>
      <c r="G2" s="414"/>
      <c r="H2" s="415">
        <v>2</v>
      </c>
      <c r="I2" s="414"/>
      <c r="J2" s="415">
        <v>3</v>
      </c>
      <c r="K2" s="414"/>
      <c r="L2" s="415">
        <v>4</v>
      </c>
      <c r="M2" s="416"/>
      <c r="N2" s="417" t="s">
        <v>4</v>
      </c>
      <c r="O2" s="418"/>
      <c r="P2" s="419" t="s">
        <v>84</v>
      </c>
      <c r="Q2" s="420"/>
      <c r="R2" s="421" t="s">
        <v>5</v>
      </c>
      <c r="S2" s="421"/>
      <c r="T2" s="100" t="s">
        <v>6</v>
      </c>
      <c r="W2" s="7">
        <v>1</v>
      </c>
      <c r="X2" s="403" t="str">
        <f>IF(ISERROR(INDEX($C$3:$C$6,MATCH(W2,$T$3:$T$6,0))),"",(INDEX($C$3:$C$6,MATCH(W2,$T$3:$T$6,0))))</f>
        <v/>
      </c>
      <c r="Y2" s="404"/>
      <c r="Z2" s="405"/>
      <c r="AB2" s="406" t="s">
        <v>85</v>
      </c>
      <c r="AC2" s="406"/>
      <c r="AD2" s="406"/>
      <c r="AE2" s="406"/>
      <c r="AG2" s="6" t="s">
        <v>86</v>
      </c>
      <c r="AK2" s="407" t="s">
        <v>87</v>
      </c>
      <c r="AL2" s="407"/>
      <c r="AP2" s="6" t="s">
        <v>88</v>
      </c>
    </row>
    <row r="3" spans="2:47" ht="24" customHeight="1">
      <c r="B3" s="101">
        <v>1</v>
      </c>
      <c r="C3" s="396" t="str">
        <f>IF(GROUPS!H4="","",GROUPS!H4)</f>
        <v/>
      </c>
      <c r="D3" s="397"/>
      <c r="E3" s="398"/>
      <c r="F3" s="102"/>
      <c r="G3" s="103"/>
      <c r="H3" s="104" t="str">
        <f>T13</f>
        <v/>
      </c>
      <c r="I3" s="105" t="str">
        <f>U13</f>
        <v/>
      </c>
      <c r="J3" s="104" t="str">
        <f>T9</f>
        <v/>
      </c>
      <c r="K3" s="106" t="str">
        <f>U9</f>
        <v/>
      </c>
      <c r="L3" s="104" t="str">
        <f>T17</f>
        <v/>
      </c>
      <c r="M3" s="107" t="str">
        <f>U17</f>
        <v/>
      </c>
      <c r="N3" s="108" t="str">
        <f>IF(AND(T9="",T13="",T17=""),"",SUM(H3,J3,L3))</f>
        <v/>
      </c>
      <c r="O3" s="109" t="str">
        <f>IF(AND(T9="",T13="",T17=""),"",SUM(I3,K3,M3))</f>
        <v/>
      </c>
      <c r="P3" s="110" t="str">
        <f>IF(AND(T9="",T13="",T17=""),"",AG3)</f>
        <v/>
      </c>
      <c r="Q3" s="111" t="str">
        <f>IF(AND(T9="",T13="",T17=""),"",AP3)</f>
        <v/>
      </c>
      <c r="R3" s="399" t="str">
        <f>IF(ISERROR(IF(AND(T9="",T13="",T17=""),"",SUM(AB3:AD3)+(N3-O3)/1000)+(AK3/10000)),"",IF(AND(T9="",T13="",T17=""),"",SUM(AB3:AD3)+(N3-O3)/1000)+(AK3/10000)+(AG3/100000))</f>
        <v/>
      </c>
      <c r="S3" s="399"/>
      <c r="T3" s="112" t="str">
        <f>IF(ISERROR(IF(C3="","",RANK(R3,$R$3:$S$6,0))),"",IF(C3="","",RANK(R3,$R$3:$S$6,0)))</f>
        <v/>
      </c>
      <c r="U3" s="9"/>
      <c r="V3" s="9"/>
      <c r="W3" s="7">
        <v>2</v>
      </c>
      <c r="X3" s="403" t="str">
        <f t="shared" ref="X3:X5" si="0">IF(ISERROR(INDEX($C$3:$C$6,MATCH(W3,$T$3:$T$6,0))),"",(INDEX($C$3:$C$6,MATCH(W3,$T$3:$T$6,0))))</f>
        <v/>
      </c>
      <c r="Y3" s="404"/>
      <c r="Z3" s="405"/>
      <c r="AB3" s="10" t="str">
        <f>IF(H3="","",IF(H3&gt;I3,2,1))</f>
        <v/>
      </c>
      <c r="AC3" s="10" t="str">
        <f>IF(J3="","",IF(J3&gt;K3,2,1))</f>
        <v/>
      </c>
      <c r="AD3" s="10" t="str">
        <f>IF(L3="","",IF(L3&gt;M3,2,1))</f>
        <v/>
      </c>
      <c r="AE3" s="182"/>
      <c r="AG3" s="11">
        <f>SUM(AH3:AJ3)</f>
        <v>0</v>
      </c>
      <c r="AH3" s="10">
        <f>F9+H9+J9+L9+N9+P9+R9</f>
        <v>0</v>
      </c>
      <c r="AI3" s="10">
        <f>F13+H13+J13+L13+N13+P13+R13</f>
        <v>0</v>
      </c>
      <c r="AJ3" s="10">
        <f>F17+H17+J17+L17+N17+P17+R17</f>
        <v>0</v>
      </c>
      <c r="AK3" s="394">
        <f>SUM(AH3:AJ3)-SUM(AM3:AO3)</f>
        <v>0</v>
      </c>
      <c r="AL3" s="395"/>
      <c r="AM3" s="10">
        <f>AH5</f>
        <v>0</v>
      </c>
      <c r="AN3" s="10">
        <f>AI4</f>
        <v>0</v>
      </c>
      <c r="AO3" s="10">
        <f>AJ6</f>
        <v>0</v>
      </c>
      <c r="AP3" s="9">
        <f>SUM(AM3:AO3)</f>
        <v>0</v>
      </c>
    </row>
    <row r="4" spans="2:47" ht="24" customHeight="1">
      <c r="B4" s="101">
        <v>2</v>
      </c>
      <c r="C4" s="396" t="str">
        <f>IF(GROUPS!H5="","",GROUPS!H5)</f>
        <v/>
      </c>
      <c r="D4" s="397"/>
      <c r="E4" s="398"/>
      <c r="F4" s="113" t="str">
        <f>U13</f>
        <v/>
      </c>
      <c r="G4" s="106" t="str">
        <f>T13</f>
        <v/>
      </c>
      <c r="H4" s="114"/>
      <c r="I4" s="103"/>
      <c r="J4" s="104" t="str">
        <f>U18</f>
        <v/>
      </c>
      <c r="K4" s="106" t="str">
        <f>T18</f>
        <v/>
      </c>
      <c r="L4" s="104" t="str">
        <f>T10</f>
        <v/>
      </c>
      <c r="M4" s="115" t="str">
        <f>U10</f>
        <v/>
      </c>
      <c r="N4" s="108" t="str">
        <f>IF(AND(T10="",U13="",U18=""),"",SUM(F4,J4,L4))</f>
        <v/>
      </c>
      <c r="O4" s="109" t="str">
        <f>IF(AND(T10="",U13="",U18=""),"",SUM(G4,K4,M4))</f>
        <v/>
      </c>
      <c r="P4" s="110" t="str">
        <f>IF(AND(T10="",U13="",U18=""),"",AG4)</f>
        <v/>
      </c>
      <c r="Q4" s="111" t="str">
        <f>IF(AND(T10="",U13="",U18=""),"",AP4)</f>
        <v/>
      </c>
      <c r="R4" s="399" t="str">
        <f>IF(ISERROR(IF(AND(T10="",U13="",U18=""),"",SUM(AB4:AD4)+(N4-O4)/1000)+(AK4/10000)+(AG4/100000)),"",IF(AND(T10="",U13="",U18=""),"",SUM(AB4:AD4)+(N4-O4)/1000)+(AK4/10000)+(AG4/100000))</f>
        <v/>
      </c>
      <c r="S4" s="399"/>
      <c r="T4" s="112" t="str">
        <f>IF(ISERROR(IF(C4="","",RANK(R4,$R$3:$S$6,0))),"",IF(C4="","",RANK(R4,$R$3:$S$6,0)))</f>
        <v/>
      </c>
      <c r="U4" s="9"/>
      <c r="V4" s="9"/>
      <c r="W4" s="7">
        <v>3</v>
      </c>
      <c r="X4" s="400" t="str">
        <f t="shared" si="0"/>
        <v/>
      </c>
      <c r="Y4" s="401"/>
      <c r="Z4" s="402"/>
      <c r="AB4" s="10" t="str">
        <f>IF(F4="","",IF(F4&gt;G4,2,1))</f>
        <v/>
      </c>
      <c r="AC4" s="10" t="str">
        <f>IF(J4="","",IF(J4&gt;K4,2,1))</f>
        <v/>
      </c>
      <c r="AD4" s="10" t="str">
        <f>IF(L4="","",IF(L4&gt;M4,2,1))</f>
        <v/>
      </c>
      <c r="AE4" s="182"/>
      <c r="AG4" s="11">
        <f t="shared" ref="AG4:AG6" si="1">SUM(AH4:AJ4)</f>
        <v>0</v>
      </c>
      <c r="AH4" s="10">
        <f>F10+H10+J10+L10+N10+P10+R10</f>
        <v>0</v>
      </c>
      <c r="AI4" s="10">
        <f>G13+I13+K13+M13+O13+Q13+S13</f>
        <v>0</v>
      </c>
      <c r="AJ4" s="10">
        <f>G18+I18+K18+M18+O18+Q18+S18</f>
        <v>0</v>
      </c>
      <c r="AK4" s="394">
        <f t="shared" ref="AK4:AK6" si="2">SUM(AH4:AJ4)-SUM(AM4:AO4)</f>
        <v>0</v>
      </c>
      <c r="AL4" s="395"/>
      <c r="AM4" s="10">
        <f>AH6</f>
        <v>0</v>
      </c>
      <c r="AN4" s="10">
        <f>AI3</f>
        <v>0</v>
      </c>
      <c r="AO4" s="10">
        <f>AJ5</f>
        <v>0</v>
      </c>
      <c r="AP4" s="9">
        <f t="shared" ref="AP4:AP6" si="3">SUM(AM4:AO4)</f>
        <v>0</v>
      </c>
    </row>
    <row r="5" spans="2:47" ht="24" customHeight="1">
      <c r="B5" s="101">
        <v>3</v>
      </c>
      <c r="C5" s="396" t="str">
        <f>IF(GROUPS!H6="","",GROUPS!H6)</f>
        <v/>
      </c>
      <c r="D5" s="397"/>
      <c r="E5" s="398"/>
      <c r="F5" s="113" t="str">
        <f>U9</f>
        <v/>
      </c>
      <c r="G5" s="106" t="str">
        <f>T9</f>
        <v/>
      </c>
      <c r="H5" s="104" t="str">
        <f>T18</f>
        <v/>
      </c>
      <c r="I5" s="106" t="str">
        <f>U18</f>
        <v/>
      </c>
      <c r="J5" s="114"/>
      <c r="K5" s="103"/>
      <c r="L5" s="104" t="str">
        <f>T14</f>
        <v/>
      </c>
      <c r="M5" s="115" t="str">
        <f>U14</f>
        <v/>
      </c>
      <c r="N5" s="108" t="str">
        <f>IF(AND(U9="",T14="",T18=""),"",SUM(F5,H5,L5))</f>
        <v/>
      </c>
      <c r="O5" s="109" t="str">
        <f>IF(AND(U9="",T14="",T18=""),"",SUM(G5,I5,M5))</f>
        <v/>
      </c>
      <c r="P5" s="110" t="str">
        <f>IF(AND(U9="",T14="",T18=""),"",AG5)</f>
        <v/>
      </c>
      <c r="Q5" s="111" t="str">
        <f>IF(AND(U9="",T14="",T18=""),"",AP5)</f>
        <v/>
      </c>
      <c r="R5" s="399" t="str">
        <f>IF(ISERROR(IF(AND(U9="",T14="",T18=""),"",SUM(AB5:AD5)+(N5-O5)/1000)+(AK5/10000)+(AG5/100000)),"",IF(AND(U9="",T14="",T18=""),"",SUM(AB5:AD5)+(N5-O5)/1000)+(AK5/10000)+(AG5/100000))</f>
        <v/>
      </c>
      <c r="S5" s="399"/>
      <c r="T5" s="112" t="str">
        <f>IF(ISERROR(IF(C5="","",RANK(R5,$R$3:$S$6,0))),"",IF(C5="","",RANK(R5,$R$3:$S$6,0)))</f>
        <v/>
      </c>
      <c r="U5" s="9"/>
      <c r="V5" s="9"/>
      <c r="W5" s="7">
        <v>4</v>
      </c>
      <c r="X5" s="400" t="str">
        <f t="shared" si="0"/>
        <v/>
      </c>
      <c r="Y5" s="401"/>
      <c r="Z5" s="402"/>
      <c r="AB5" s="10" t="str">
        <f t="shared" ref="AB5:AB6" si="4">IF(F5="","",IF(F5&gt;G5,2,1))</f>
        <v/>
      </c>
      <c r="AC5" s="10" t="str">
        <f>IF(H5="","",IF(H5&gt;I5,2,1))</f>
        <v/>
      </c>
      <c r="AD5" s="10" t="str">
        <f>IF(L5="","",IF(L5&gt;M5,2,1))</f>
        <v/>
      </c>
      <c r="AE5" s="182"/>
      <c r="AG5" s="11">
        <f t="shared" si="1"/>
        <v>0</v>
      </c>
      <c r="AH5" s="10">
        <f>G9+I9+K9+M9+O9+Q9+S9</f>
        <v>0</v>
      </c>
      <c r="AI5" s="10">
        <f>F14+H14+J14+L14+N14+P14+R14</f>
        <v>0</v>
      </c>
      <c r="AJ5" s="10">
        <f>F18+H18+J18+L18+N18+P18+R18</f>
        <v>0</v>
      </c>
      <c r="AK5" s="394">
        <f t="shared" si="2"/>
        <v>0</v>
      </c>
      <c r="AL5" s="395"/>
      <c r="AM5" s="10">
        <f>AH3</f>
        <v>0</v>
      </c>
      <c r="AN5" s="10">
        <f>AI6</f>
        <v>0</v>
      </c>
      <c r="AO5" s="10">
        <f>AJ4</f>
        <v>0</v>
      </c>
      <c r="AP5" s="9">
        <f t="shared" si="3"/>
        <v>0</v>
      </c>
    </row>
    <row r="6" spans="2:47" ht="24" customHeight="1" thickBot="1">
      <c r="B6" s="116">
        <v>4</v>
      </c>
      <c r="C6" s="390" t="str">
        <f>IF(GROUPS!H7="","",GROUPS!H7)</f>
        <v/>
      </c>
      <c r="D6" s="391"/>
      <c r="E6" s="392"/>
      <c r="F6" s="117" t="str">
        <f>U17</f>
        <v/>
      </c>
      <c r="G6" s="118" t="str">
        <f>T17</f>
        <v/>
      </c>
      <c r="H6" s="119" t="str">
        <f>U10</f>
        <v/>
      </c>
      <c r="I6" s="118" t="str">
        <f>T10</f>
        <v/>
      </c>
      <c r="J6" s="119" t="str">
        <f>U14</f>
        <v/>
      </c>
      <c r="K6" s="118" t="str">
        <f>T14</f>
        <v/>
      </c>
      <c r="L6" s="120"/>
      <c r="M6" s="121"/>
      <c r="N6" s="122" t="str">
        <f>IF(AND(U10="",U14="",U17=""),"",SUM(F6,H6,J6))</f>
        <v/>
      </c>
      <c r="O6" s="123" t="str">
        <f>IF(AND(U10="",U14="",U17=""),"",SUM(G6,I6,K6))</f>
        <v/>
      </c>
      <c r="P6" s="124" t="str">
        <f>IF(AND(U10="",U14="",U17=""),"",AG6)</f>
        <v/>
      </c>
      <c r="Q6" s="125" t="str">
        <f>IF(AND(U10="",U14="",U17=""),"",AP6)</f>
        <v/>
      </c>
      <c r="R6" s="393" t="str">
        <f>IF(ISERROR(IF(AND(U10="",U14="",U17=""),"",SUM(AB6:AD6)+(N6-O6)/1000)+(AK6/10000)+(AG6/100000)),"",IF(AND(U10="",U14="",U17=""),"",SUM(AB6:AD6)+(N6-O6)/1000)+(AK6/10000)+(AG6/100000))</f>
        <v/>
      </c>
      <c r="S6" s="393"/>
      <c r="T6" s="126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182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394">
        <f t="shared" si="2"/>
        <v>0</v>
      </c>
      <c r="AL6" s="395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27">
        <f>SUM(P3:P6)</f>
        <v>0</v>
      </c>
      <c r="Q7" s="127">
        <f>SUM(Q3:Q6)</f>
        <v>0</v>
      </c>
    </row>
    <row r="8" spans="2:47" ht="18.600000000000001" thickBot="1">
      <c r="B8" s="380" t="s">
        <v>7</v>
      </c>
      <c r="C8" s="385"/>
      <c r="D8" s="385"/>
      <c r="E8" s="381"/>
      <c r="F8" s="386" t="s">
        <v>8</v>
      </c>
      <c r="G8" s="387"/>
      <c r="H8" s="383" t="s">
        <v>9</v>
      </c>
      <c r="I8" s="387"/>
      <c r="J8" s="383" t="s">
        <v>10</v>
      </c>
      <c r="K8" s="387"/>
      <c r="L8" s="383" t="s">
        <v>11</v>
      </c>
      <c r="M8" s="387"/>
      <c r="N8" s="383" t="s">
        <v>12</v>
      </c>
      <c r="O8" s="387"/>
      <c r="P8" s="383" t="s">
        <v>13</v>
      </c>
      <c r="Q8" s="387"/>
      <c r="R8" s="383" t="s">
        <v>14</v>
      </c>
      <c r="S8" s="384"/>
      <c r="T8" s="380" t="s">
        <v>15</v>
      </c>
      <c r="U8" s="381"/>
      <c r="AB8" s="388">
        <v>1</v>
      </c>
      <c r="AC8" s="389"/>
      <c r="AD8" s="388">
        <v>2</v>
      </c>
      <c r="AE8" s="389"/>
      <c r="AF8" s="388">
        <v>3</v>
      </c>
      <c r="AG8" s="389"/>
      <c r="AH8" s="388">
        <v>4</v>
      </c>
      <c r="AI8" s="389"/>
      <c r="AJ8" s="388">
        <v>5</v>
      </c>
      <c r="AK8" s="389"/>
      <c r="AL8" s="388">
        <v>6</v>
      </c>
      <c r="AM8" s="389"/>
      <c r="AN8" s="388">
        <v>7</v>
      </c>
      <c r="AO8" s="389"/>
    </row>
    <row r="9" spans="2:47">
      <c r="B9" s="128">
        <v>1</v>
      </c>
      <c r="C9" s="129" t="str">
        <f>IF(C3="","",VLOOKUP(B9,$B$3:$E$6,2,FALSE))</f>
        <v/>
      </c>
      <c r="D9" s="130">
        <v>3</v>
      </c>
      <c r="E9" s="131" t="str">
        <f>IF(C5="","",VLOOKUP(D9,$B$3:$E$6,2,FALSE))</f>
        <v/>
      </c>
      <c r="F9" s="132"/>
      <c r="G9" s="133"/>
      <c r="H9" s="134"/>
      <c r="I9" s="133"/>
      <c r="J9" s="132"/>
      <c r="K9" s="135"/>
      <c r="L9" s="134"/>
      <c r="M9" s="133"/>
      <c r="N9" s="132"/>
      <c r="O9" s="135"/>
      <c r="P9" s="134"/>
      <c r="Q9" s="133"/>
      <c r="R9" s="132"/>
      <c r="S9" s="135"/>
      <c r="T9" s="136" t="str">
        <f>IF(F9="","",SUM(SUMPRODUCT(--(F9&gt;G9)),SUMPRODUCT(--(H9&gt;I9)),SUMPRODUCT(--(J9&gt;K9)),SUMPRODUCT(--(L9&gt;M9)),SUMPRODUCT(--(N9&gt;O9)),SUMPRODUCT(--(P9&gt;Q9)),SUMPRODUCT(--(R9&gt;S9))))</f>
        <v/>
      </c>
      <c r="U9" s="137" t="str">
        <f>IF(F9="","",SUM(SUMPRODUCT(--(F9&lt;G9)),SUMPRODUCT(--(H9&lt;I9)),SUMPRODUCT(--(J9&lt;K9)),SUMPRODUCT(--(L9&lt;M9)),SUMPRODUCT(--(N9&lt;O9)),SUMPRODUCT(--(P9&lt;Q9)),SUMPRODUCT(--(R9&lt;S9))))</f>
        <v/>
      </c>
      <c r="AB9" s="10" t="str">
        <f>IF(F9="","",IF(F9&gt;G9,1,0))</f>
        <v/>
      </c>
      <c r="AC9" s="10" t="str">
        <f>IF(G9="","",IF(G9&gt;F9,1,0))</f>
        <v/>
      </c>
      <c r="AD9" s="10" t="str">
        <f>IF(H9="","",IF(H9&gt;I9,1,0))</f>
        <v/>
      </c>
      <c r="AE9" s="10" t="str">
        <f>IF(I9="","",IF(I9&gt;H9,1,0))</f>
        <v/>
      </c>
      <c r="AF9" s="10" t="str">
        <f>IF(J9="","",IF(J9&gt;K9,1,0))</f>
        <v/>
      </c>
      <c r="AG9" s="10" t="str">
        <f>IF(K9="","",IF(K9&gt;J9,1,0))</f>
        <v/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38">
        <v>2</v>
      </c>
      <c r="C10" s="139" t="str">
        <f>IF(C4="","",VLOOKUP(B10,$B$3:$E$6,2,FALSE))</f>
        <v/>
      </c>
      <c r="D10" s="140">
        <v>4</v>
      </c>
      <c r="E10" s="141" t="str">
        <f>IF(C6="","",VLOOKUP(D10,$B$3:$E$6,2,FALSE))</f>
        <v/>
      </c>
      <c r="F10" s="142"/>
      <c r="G10" s="143"/>
      <c r="H10" s="144"/>
      <c r="I10" s="143"/>
      <c r="J10" s="142"/>
      <c r="K10" s="145"/>
      <c r="L10" s="144"/>
      <c r="M10" s="143"/>
      <c r="N10" s="142"/>
      <c r="O10" s="145"/>
      <c r="P10" s="144"/>
      <c r="Q10" s="143"/>
      <c r="R10" s="142"/>
      <c r="S10" s="145"/>
      <c r="T10" s="146" t="str">
        <f>IF(F10="","",SUM(SUMPRODUCT(--(F10&gt;G10)),SUMPRODUCT(--(H10&gt;I10)),SUMPRODUCT(--(J10&gt;K10)),SUMPRODUCT(--(L10&gt;M10)),SUMPRODUCT(--(N10&gt;O10)),SUMPRODUCT(--(P10&gt;Q10)),SUMPRODUCT(--(R10&gt;S10))))</f>
        <v/>
      </c>
      <c r="U10" s="147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380" t="s">
        <v>16</v>
      </c>
      <c r="C12" s="385"/>
      <c r="D12" s="385"/>
      <c r="E12" s="381"/>
      <c r="F12" s="386" t="s">
        <v>8</v>
      </c>
      <c r="G12" s="387"/>
      <c r="H12" s="383" t="s">
        <v>9</v>
      </c>
      <c r="I12" s="387"/>
      <c r="J12" s="383" t="s">
        <v>10</v>
      </c>
      <c r="K12" s="387"/>
      <c r="L12" s="383" t="s">
        <v>11</v>
      </c>
      <c r="M12" s="387"/>
      <c r="N12" s="383" t="s">
        <v>12</v>
      </c>
      <c r="O12" s="387"/>
      <c r="P12" s="383" t="s">
        <v>13</v>
      </c>
      <c r="Q12" s="387"/>
      <c r="R12" s="383" t="s">
        <v>14</v>
      </c>
      <c r="S12" s="384"/>
      <c r="T12" s="380" t="s">
        <v>15</v>
      </c>
      <c r="U12" s="381"/>
      <c r="AU12" s="150"/>
    </row>
    <row r="13" spans="2:47">
      <c r="B13" s="128">
        <v>1</v>
      </c>
      <c r="C13" s="148" t="str">
        <f>IF(C3="","",VLOOKUP(B13,$B$3:$E$6,2,FALSE))</f>
        <v/>
      </c>
      <c r="D13" s="130">
        <v>2</v>
      </c>
      <c r="E13" s="131" t="str">
        <f>IF(C4="","",VLOOKUP(D13,$B$3:$E$6,2,FALSE))</f>
        <v/>
      </c>
      <c r="F13" s="132"/>
      <c r="G13" s="133"/>
      <c r="H13" s="134"/>
      <c r="I13" s="133"/>
      <c r="J13" s="132"/>
      <c r="K13" s="135"/>
      <c r="L13" s="134"/>
      <c r="M13" s="133"/>
      <c r="N13" s="132"/>
      <c r="O13" s="135"/>
      <c r="P13" s="134"/>
      <c r="Q13" s="133"/>
      <c r="R13" s="132"/>
      <c r="S13" s="135"/>
      <c r="T13" s="136" t="str">
        <f>IF(F13="","",SUM(SUMPRODUCT(--(F13&gt;G13)),SUMPRODUCT(--(H13&gt;I13)),SUMPRODUCT(--(J13&gt;K13)),SUMPRODUCT(--(L13&gt;M13)),SUMPRODUCT(--(N13&gt;O13)),SUMPRODUCT(--(P13&gt;Q13)),SUMPRODUCT(--(R13&gt;S13))))</f>
        <v/>
      </c>
      <c r="U13" s="137" t="str">
        <f>IF(F13="","",SUM(SUMPRODUCT(--(F13&lt;G13)),SUMPRODUCT(--(H13&lt;I13)),SUMPRODUCT(--(J13&lt;K13)),SUMPRODUCT(--(L13&lt;M13)),SUMPRODUCT(--(N13&lt;O13)),SUMPRODUCT(--(P13&lt;Q13)),SUMPRODUCT(--(R13&lt;S13))))</f>
        <v/>
      </c>
      <c r="AB13" s="10" t="str">
        <f>IF(F13="","",IF(F13&gt;G13,1,0))</f>
        <v/>
      </c>
      <c r="AC13" s="10" t="str">
        <f>IF(G13="","",IF(G13&gt;F13,1,0))</f>
        <v/>
      </c>
      <c r="AD13" s="10" t="str">
        <f>IF(H13="","",IF(H13&gt;I13,1,0))</f>
        <v/>
      </c>
      <c r="AE13" s="10" t="str">
        <f>IF(I13="","",IF(I13&gt;H13,1,0))</f>
        <v/>
      </c>
      <c r="AF13" s="10" t="str">
        <f>IF(J13="","",IF(J13&gt;K13,1,0))</f>
        <v/>
      </c>
      <c r="AG13" s="10" t="str">
        <f>IF(K13="","",IF(K13&gt;J13,1,0))</f>
        <v/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38">
        <v>3</v>
      </c>
      <c r="C14" s="149" t="str">
        <f>IF(C3="","",VLOOKUP(B14,$B$3:$E$6,2,FALSE))</f>
        <v/>
      </c>
      <c r="D14" s="140">
        <v>4</v>
      </c>
      <c r="E14" s="141" t="str">
        <f>IF(C6="","",VLOOKUP(D14,$B$3:$E$6,2,FALSE))</f>
        <v/>
      </c>
      <c r="F14" s="142"/>
      <c r="G14" s="143"/>
      <c r="H14" s="144"/>
      <c r="I14" s="143"/>
      <c r="J14" s="142"/>
      <c r="K14" s="145"/>
      <c r="L14" s="144"/>
      <c r="M14" s="143"/>
      <c r="N14" s="142"/>
      <c r="O14" s="145"/>
      <c r="P14" s="144"/>
      <c r="Q14" s="143"/>
      <c r="R14" s="142"/>
      <c r="S14" s="145"/>
      <c r="T14" s="146" t="str">
        <f>IF(F14="","",SUM(SUMPRODUCT(--(F14&gt;G14)),SUMPRODUCT(--(H14&gt;I14)),SUMPRODUCT(--(J14&gt;K14)),SUMPRODUCT(--(L14&gt;M14)),SUMPRODUCT(--(N14&gt;O14)),SUMPRODUCT(--(P14&gt;Q14)),SUMPRODUCT(--(R14&gt;S14))))</f>
        <v/>
      </c>
      <c r="U14" s="147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380" t="s">
        <v>17</v>
      </c>
      <c r="C16" s="385"/>
      <c r="D16" s="385"/>
      <c r="E16" s="381"/>
      <c r="F16" s="386" t="s">
        <v>8</v>
      </c>
      <c r="G16" s="387"/>
      <c r="H16" s="383" t="s">
        <v>9</v>
      </c>
      <c r="I16" s="387"/>
      <c r="J16" s="383" t="s">
        <v>10</v>
      </c>
      <c r="K16" s="387"/>
      <c r="L16" s="383" t="s">
        <v>11</v>
      </c>
      <c r="M16" s="387"/>
      <c r="N16" s="383" t="s">
        <v>12</v>
      </c>
      <c r="O16" s="387"/>
      <c r="P16" s="383" t="s">
        <v>13</v>
      </c>
      <c r="Q16" s="387"/>
      <c r="R16" s="383" t="s">
        <v>14</v>
      </c>
      <c r="S16" s="384"/>
      <c r="T16" s="380" t="s">
        <v>15</v>
      </c>
      <c r="U16" s="381"/>
    </row>
    <row r="17" spans="2:41">
      <c r="B17" s="128">
        <v>1</v>
      </c>
      <c r="C17" s="129" t="str">
        <f>IF(C3="","",VLOOKUP(B17,$B$3:$E$6,2,FALSE))</f>
        <v/>
      </c>
      <c r="D17" s="130">
        <v>4</v>
      </c>
      <c r="E17" s="131" t="str">
        <f>IF(C6="","",VLOOKUP(D17,$B$3:$E$6,2,FALSE))</f>
        <v/>
      </c>
      <c r="F17" s="132"/>
      <c r="G17" s="133"/>
      <c r="H17" s="134"/>
      <c r="I17" s="133"/>
      <c r="J17" s="132"/>
      <c r="K17" s="135"/>
      <c r="L17" s="134"/>
      <c r="M17" s="133"/>
      <c r="N17" s="132"/>
      <c r="O17" s="135"/>
      <c r="P17" s="134"/>
      <c r="Q17" s="133"/>
      <c r="R17" s="132"/>
      <c r="S17" s="135"/>
      <c r="T17" s="136" t="str">
        <f>IF(F17="","",SUM(SUMPRODUCT(--(F17&gt;G17)),SUMPRODUCT(--(H17&gt;I17)),SUMPRODUCT(--(J17&gt;K17)),SUMPRODUCT(--(L17&gt;M17)),SUMPRODUCT(--(N17&gt;O17)),SUMPRODUCT(--(P17&gt;Q17)),SUMPRODUCT(--(R17&gt;S17))))</f>
        <v/>
      </c>
      <c r="U17" s="137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38">
        <v>3</v>
      </c>
      <c r="C18" s="139" t="str">
        <f>IF(C5="","",VLOOKUP(B18,$B$3:$E$6,2,FALSE))</f>
        <v/>
      </c>
      <c r="D18" s="140">
        <v>2</v>
      </c>
      <c r="E18" s="141" t="str">
        <f>IF(C4="","",VLOOKUP(D18,$B$3:$E$6,2,FALSE))</f>
        <v/>
      </c>
      <c r="F18" s="142"/>
      <c r="G18" s="143"/>
      <c r="H18" s="144"/>
      <c r="I18" s="143"/>
      <c r="J18" s="142"/>
      <c r="K18" s="145"/>
      <c r="L18" s="144"/>
      <c r="M18" s="143"/>
      <c r="N18" s="142"/>
      <c r="O18" s="145"/>
      <c r="P18" s="144"/>
      <c r="Q18" s="143"/>
      <c r="R18" s="142"/>
      <c r="S18" s="145"/>
      <c r="T18" s="146" t="str">
        <f>IF(F18="","",SUM(SUMPRODUCT(--(F18&gt;G18)),SUMPRODUCT(--(H18&gt;I18)),SUMPRODUCT(--(J18&gt;K18)),SUMPRODUCT(--(L18&gt;M18)),SUMPRODUCT(--(N18&gt;O18)),SUMPRODUCT(--(P18&gt;Q18)),SUMPRODUCT(--(R18&gt;S18))))</f>
        <v/>
      </c>
      <c r="U18" s="147" t="str">
        <f>IF(F18="","",SUM(SUMPRODUCT(--(F18&lt;G18)),SUMPRODUCT(--(H18&lt;I18)),SUMPRODUCT(--(J18&lt;K18)),SUMPRODUCT(--(L18&lt;M18)),SUMPRODUCT(--(N18&lt;O18)),SUMPRODUCT(--(P18&lt;Q18)),SUMPRODUCT(--(R18&lt;S18))))</f>
        <v/>
      </c>
      <c r="AB18" s="10" t="str">
        <f>IF(F18="","",IF(F18&gt;G18,1,0))</f>
        <v/>
      </c>
      <c r="AC18" s="10" t="str">
        <f>IF(G18="","",IF(G18&gt;F18,1,0))</f>
        <v/>
      </c>
      <c r="AD18" s="10" t="str">
        <f>IF(H18="","",IF(H18&gt;I18,1,0))</f>
        <v/>
      </c>
      <c r="AE18" s="10" t="str">
        <f>IF(I18="","",IF(I18&gt;H18,1,0))</f>
        <v/>
      </c>
      <c r="AF18" s="10" t="str">
        <f>IF(J18="","",IF(J18&gt;K18,1,0))</f>
        <v/>
      </c>
      <c r="AG18" s="10" t="str">
        <f>IF(K18="","",IF(K18&gt;J18,1,0))</f>
        <v/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382"/>
      <c r="C21" s="382"/>
      <c r="D21" s="382"/>
      <c r="E21" s="382"/>
      <c r="F21" s="382"/>
      <c r="G21" s="382"/>
      <c r="H21" s="382"/>
      <c r="I21" s="382"/>
      <c r="J21" s="382"/>
      <c r="K21" s="382"/>
      <c r="L21" s="382"/>
      <c r="M21" s="382"/>
      <c r="N21" s="382"/>
      <c r="O21" s="382"/>
      <c r="P21" s="382"/>
      <c r="Q21" s="382"/>
      <c r="R21" s="382"/>
      <c r="S21" s="382"/>
      <c r="T21" s="382"/>
      <c r="U21" s="382"/>
    </row>
  </sheetData>
  <mergeCells count="63">
    <mergeCell ref="R16:S16"/>
    <mergeCell ref="T16:U16"/>
    <mergeCell ref="B21:U21"/>
    <mergeCell ref="P12:Q12"/>
    <mergeCell ref="R12:S12"/>
    <mergeCell ref="T12:U12"/>
    <mergeCell ref="B16:E16"/>
    <mergeCell ref="F16:G16"/>
    <mergeCell ref="H16:I16"/>
    <mergeCell ref="J16:K16"/>
    <mergeCell ref="L16:M16"/>
    <mergeCell ref="N16:O16"/>
    <mergeCell ref="P16:Q16"/>
    <mergeCell ref="N12:O12"/>
    <mergeCell ref="T8:U8"/>
    <mergeCell ref="AB8:AC8"/>
    <mergeCell ref="B12:E12"/>
    <mergeCell ref="F12:G12"/>
    <mergeCell ref="H12:I12"/>
    <mergeCell ref="J12:K12"/>
    <mergeCell ref="L12:M12"/>
    <mergeCell ref="N8:O8"/>
    <mergeCell ref="C5:E5"/>
    <mergeCell ref="R5:S5"/>
    <mergeCell ref="C6:E6"/>
    <mergeCell ref="R6:S6"/>
    <mergeCell ref="B8:E8"/>
    <mergeCell ref="F8:G8"/>
    <mergeCell ref="H8:I8"/>
    <mergeCell ref="J8:K8"/>
    <mergeCell ref="L8:M8"/>
    <mergeCell ref="P8:Q8"/>
    <mergeCell ref="R8:S8"/>
    <mergeCell ref="C4:E4"/>
    <mergeCell ref="R4:S4"/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  <mergeCell ref="C3:E3"/>
    <mergeCell ref="R3:S3"/>
    <mergeCell ref="X5:Z5"/>
    <mergeCell ref="AK5:AL5"/>
    <mergeCell ref="AK6:AL6"/>
    <mergeCell ref="AN8:AO8"/>
    <mergeCell ref="AB2:AE2"/>
    <mergeCell ref="AK2:AL2"/>
    <mergeCell ref="X3:Z3"/>
    <mergeCell ref="AK3:AL3"/>
    <mergeCell ref="X4:Z4"/>
    <mergeCell ref="AK4:AL4"/>
    <mergeCell ref="X2:Z2"/>
    <mergeCell ref="AF8:AG8"/>
    <mergeCell ref="AH8:AI8"/>
    <mergeCell ref="AJ8:AK8"/>
    <mergeCell ref="AL8:AM8"/>
    <mergeCell ref="AD8:AE8"/>
  </mergeCells>
  <pageMargins left="0.16" right="0.2" top="0.75" bottom="0.75" header="0.3" footer="0.3"/>
  <pageSetup paperSize="9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>
    <tabColor rgb="FFFF0000"/>
  </sheetPr>
  <dimension ref="B1:AU21"/>
  <sheetViews>
    <sheetView workbookViewId="0">
      <selection activeCell="X13" sqref="X13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hidden="1" customWidth="1"/>
    <col min="28" max="41" width="4.109375" style="11" hidden="1" customWidth="1"/>
    <col min="42" max="42" width="4.109375" style="9" hidden="1" customWidth="1"/>
    <col min="43" max="16384" width="9.109375" style="9"/>
  </cols>
  <sheetData>
    <row r="1" spans="2:47" s="6" customFormat="1" ht="21.6" thickBot="1">
      <c r="B1" s="430" t="s">
        <v>0</v>
      </c>
      <c r="C1" s="430"/>
      <c r="D1" s="430"/>
      <c r="E1" s="4" t="s">
        <v>92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09" t="s">
        <v>1</v>
      </c>
      <c r="R1" s="409"/>
      <c r="S1" s="409"/>
      <c r="T1" s="409"/>
      <c r="U1" s="409"/>
      <c r="V1" s="5"/>
      <c r="W1" s="5"/>
      <c r="X1" s="5"/>
      <c r="Y1" s="5"/>
      <c r="Z1" s="5"/>
      <c r="AI1" s="6" t="s">
        <v>124</v>
      </c>
      <c r="AN1" s="6" t="s">
        <v>124</v>
      </c>
    </row>
    <row r="2" spans="2:47" s="6" customFormat="1" ht="24" customHeight="1">
      <c r="B2" s="99" t="s">
        <v>2</v>
      </c>
      <c r="C2" s="431" t="s">
        <v>3</v>
      </c>
      <c r="D2" s="431"/>
      <c r="E2" s="432"/>
      <c r="F2" s="416">
        <v>1</v>
      </c>
      <c r="G2" s="414"/>
      <c r="H2" s="415">
        <v>2</v>
      </c>
      <c r="I2" s="414"/>
      <c r="J2" s="415">
        <v>3</v>
      </c>
      <c r="K2" s="414"/>
      <c r="L2" s="415">
        <v>4</v>
      </c>
      <c r="M2" s="416"/>
      <c r="N2" s="417" t="s">
        <v>4</v>
      </c>
      <c r="O2" s="418"/>
      <c r="P2" s="419" t="s">
        <v>84</v>
      </c>
      <c r="Q2" s="420"/>
      <c r="R2" s="421" t="s">
        <v>5</v>
      </c>
      <c r="S2" s="421"/>
      <c r="T2" s="100" t="s">
        <v>6</v>
      </c>
      <c r="W2" s="7">
        <v>1</v>
      </c>
      <c r="X2" s="403" t="str">
        <f>IF(ISERROR(INDEX($C$3:$C$6,MATCH(W2,$T$3:$T$6,0))),"",(INDEX($C$3:$C$6,MATCH(W2,$T$3:$T$6,0))))</f>
        <v/>
      </c>
      <c r="Y2" s="404"/>
      <c r="Z2" s="405"/>
      <c r="AB2" s="406" t="s">
        <v>85</v>
      </c>
      <c r="AC2" s="406"/>
      <c r="AD2" s="406"/>
      <c r="AE2" s="406"/>
      <c r="AG2" s="6" t="s">
        <v>86</v>
      </c>
      <c r="AK2" s="407" t="s">
        <v>87</v>
      </c>
      <c r="AL2" s="407"/>
      <c r="AP2" s="6" t="s">
        <v>88</v>
      </c>
    </row>
    <row r="3" spans="2:47" ht="24" customHeight="1">
      <c r="B3" s="200">
        <v>1</v>
      </c>
      <c r="C3" s="428" t="str">
        <f>IF(GROUPS!J4="","",GROUPS!J4)</f>
        <v/>
      </c>
      <c r="D3" s="428"/>
      <c r="E3" s="429"/>
      <c r="F3" s="197"/>
      <c r="G3" s="103"/>
      <c r="H3" s="104" t="str">
        <f>T13</f>
        <v/>
      </c>
      <c r="I3" s="105" t="str">
        <f>U13</f>
        <v/>
      </c>
      <c r="J3" s="104" t="str">
        <f>T9</f>
        <v/>
      </c>
      <c r="K3" s="106" t="str">
        <f>U9</f>
        <v/>
      </c>
      <c r="L3" s="104" t="str">
        <f>T17</f>
        <v/>
      </c>
      <c r="M3" s="107" t="str">
        <f>U17</f>
        <v/>
      </c>
      <c r="N3" s="108" t="str">
        <f>IF(AND(T9="",T13="",T17=""),"",SUM(H3,J3,L3))</f>
        <v/>
      </c>
      <c r="O3" s="109" t="str">
        <f>IF(AND(T9="",T13="",T17=""),"",SUM(I3,K3,M3))</f>
        <v/>
      </c>
      <c r="P3" s="110" t="str">
        <f>IF(AND(T9="",T13="",T17=""),"",AG3)</f>
        <v/>
      </c>
      <c r="Q3" s="111" t="str">
        <f>IF(AND(T9="",T13="",T17=""),"",AP3)</f>
        <v/>
      </c>
      <c r="R3" s="399" t="str">
        <f>IF(ISERROR(IF(AND(T9="",T13="",T17=""),"",SUM(AB3:AD3)+(N3-O3)/1000)+(AK3/10000)),"",IF(AND(T9="",T13="",T17=""),"",SUM(AB3:AD3)+(N3-O3)/1000)+(AK3/10000)+(AG3/100000))</f>
        <v/>
      </c>
      <c r="S3" s="399"/>
      <c r="T3" s="112" t="str">
        <f>IF(ISERROR(IF(C3="","",RANK(R3,$R$3:$S$6,0))),"",IF(C3="","",RANK(R3,$R$3:$S$6,0)))</f>
        <v/>
      </c>
      <c r="U3" s="9"/>
      <c r="V3" s="9"/>
      <c r="W3" s="7">
        <v>2</v>
      </c>
      <c r="X3" s="403" t="str">
        <f t="shared" ref="X3:X5" si="0">IF(ISERROR(INDEX($C$3:$C$6,MATCH(W3,$T$3:$T$6,0))),"",(INDEX($C$3:$C$6,MATCH(W3,$T$3:$T$6,0))))</f>
        <v/>
      </c>
      <c r="Y3" s="404"/>
      <c r="Z3" s="405"/>
      <c r="AB3" s="10" t="str">
        <f>IF(H3="","",IF(H3&gt;I3,2,1))</f>
        <v/>
      </c>
      <c r="AC3" s="10" t="str">
        <f>IF(J3="","",IF(J3&gt;K3,2,1))</f>
        <v/>
      </c>
      <c r="AD3" s="10" t="str">
        <f>IF(L3="","",IF(L3&gt;M3,2,1))</f>
        <v/>
      </c>
      <c r="AE3" s="182"/>
      <c r="AG3" s="11">
        <f>SUM(AH3:AJ3)</f>
        <v>0</v>
      </c>
      <c r="AH3" s="10">
        <f>F9+H9+J9+L9+N9+P9+R9</f>
        <v>0</v>
      </c>
      <c r="AI3" s="10">
        <f>F13+H13+J13+L13+N13+P13+R13</f>
        <v>0</v>
      </c>
      <c r="AJ3" s="10">
        <f>F17+H17+J17+L17+N17+P17+R17</f>
        <v>0</v>
      </c>
      <c r="AK3" s="394">
        <f>SUM(AH3:AJ3)-SUM(AM3:AO3)</f>
        <v>0</v>
      </c>
      <c r="AL3" s="395"/>
      <c r="AM3" s="10">
        <f>AH5</f>
        <v>0</v>
      </c>
      <c r="AN3" s="10">
        <f>AI4</f>
        <v>0</v>
      </c>
      <c r="AO3" s="10">
        <f>AJ6</f>
        <v>0</v>
      </c>
      <c r="AP3" s="9">
        <f>SUM(AM3:AO3)</f>
        <v>0</v>
      </c>
    </row>
    <row r="4" spans="2:47" ht="24" customHeight="1">
      <c r="B4" s="200">
        <v>2</v>
      </c>
      <c r="C4" s="428" t="str">
        <f>IF(GROUPS!J5="","",GROUPS!J5)</f>
        <v/>
      </c>
      <c r="D4" s="428"/>
      <c r="E4" s="429"/>
      <c r="F4" s="198" t="str">
        <f>U13</f>
        <v/>
      </c>
      <c r="G4" s="106" t="str">
        <f>T13</f>
        <v/>
      </c>
      <c r="H4" s="114"/>
      <c r="I4" s="103"/>
      <c r="J4" s="104" t="str">
        <f>U18</f>
        <v/>
      </c>
      <c r="K4" s="106" t="str">
        <f>T18</f>
        <v/>
      </c>
      <c r="L4" s="104" t="str">
        <f>T10</f>
        <v/>
      </c>
      <c r="M4" s="115" t="str">
        <f>U10</f>
        <v/>
      </c>
      <c r="N4" s="108" t="str">
        <f>IF(AND(T10="",U13="",U18=""),"",SUM(F4,J4,L4))</f>
        <v/>
      </c>
      <c r="O4" s="109" t="str">
        <f>IF(AND(T10="",U13="",U18=""),"",SUM(G4,K4,M4))</f>
        <v/>
      </c>
      <c r="P4" s="110" t="str">
        <f>IF(AND(T10="",U13="",U18=""),"",AG4)</f>
        <v/>
      </c>
      <c r="Q4" s="111" t="str">
        <f>IF(AND(T10="",U13="",U18=""),"",AP4)</f>
        <v/>
      </c>
      <c r="R4" s="399" t="str">
        <f>IF(ISERROR(IF(AND(T10="",U13="",U18=""),"",SUM(AB4:AD4)+(N4-O4)/1000)+(AK4/10000)+(AG4/100000)),"",IF(AND(T10="",U13="",U18=""),"",SUM(AB4:AD4)+(N4-O4)/1000)+(AK4/10000)+(AG4/100000))</f>
        <v/>
      </c>
      <c r="S4" s="399"/>
      <c r="T4" s="112" t="str">
        <f>IF(ISERROR(IF(C4="","",RANK(R4,$R$3:$S$6,0))),"",IF(C4="","",RANK(R4,$R$3:$S$6,0)))</f>
        <v/>
      </c>
      <c r="U4" s="9"/>
      <c r="V4" s="9"/>
      <c r="W4" s="7">
        <v>3</v>
      </c>
      <c r="X4" s="400" t="str">
        <f t="shared" si="0"/>
        <v/>
      </c>
      <c r="Y4" s="401"/>
      <c r="Z4" s="402"/>
      <c r="AB4" s="10" t="str">
        <f>IF(F4="","",IF(F4&gt;G4,2,1))</f>
        <v/>
      </c>
      <c r="AC4" s="10" t="str">
        <f>IF(J4="","",IF(J4&gt;K4,2,1))</f>
        <v/>
      </c>
      <c r="AD4" s="10" t="str">
        <f>IF(L4="","",IF(L4&gt;M4,2,1))</f>
        <v/>
      </c>
      <c r="AE4" s="182"/>
      <c r="AG4" s="11">
        <f t="shared" ref="AG4:AG6" si="1">SUM(AH4:AJ4)</f>
        <v>0</v>
      </c>
      <c r="AH4" s="10">
        <f>F10+H10+J10+L10+N10+P10+R10</f>
        <v>0</v>
      </c>
      <c r="AI4" s="10">
        <f>G13+I13+K13+M13+O13+Q13+S13</f>
        <v>0</v>
      </c>
      <c r="AJ4" s="10">
        <f>G18+I18+K18+M18+O18+Q18+S18</f>
        <v>0</v>
      </c>
      <c r="AK4" s="394">
        <f t="shared" ref="AK4:AK6" si="2">SUM(AH4:AJ4)-SUM(AM4:AO4)</f>
        <v>0</v>
      </c>
      <c r="AL4" s="395"/>
      <c r="AM4" s="10">
        <f>AH6</f>
        <v>0</v>
      </c>
      <c r="AN4" s="10">
        <f>AI3</f>
        <v>0</v>
      </c>
      <c r="AO4" s="10">
        <f>AJ5</f>
        <v>0</v>
      </c>
      <c r="AP4" s="9">
        <f t="shared" ref="AP4:AP6" si="3">SUM(AM4:AO4)</f>
        <v>0</v>
      </c>
    </row>
    <row r="5" spans="2:47" ht="24" customHeight="1">
      <c r="B5" s="200">
        <v>3</v>
      </c>
      <c r="C5" s="428" t="str">
        <f>IF(GROUPS!J6="","",GROUPS!J6)</f>
        <v/>
      </c>
      <c r="D5" s="428"/>
      <c r="E5" s="429"/>
      <c r="F5" s="198" t="str">
        <f>U9</f>
        <v/>
      </c>
      <c r="G5" s="106" t="str">
        <f>T9</f>
        <v/>
      </c>
      <c r="H5" s="104" t="str">
        <f>T18</f>
        <v/>
      </c>
      <c r="I5" s="106" t="str">
        <f>U18</f>
        <v/>
      </c>
      <c r="J5" s="114"/>
      <c r="K5" s="103"/>
      <c r="L5" s="104" t="str">
        <f>T14</f>
        <v/>
      </c>
      <c r="M5" s="115" t="str">
        <f>U14</f>
        <v/>
      </c>
      <c r="N5" s="108" t="str">
        <f>IF(AND(U9="",T14="",T18=""),"",SUM(F5,H5,L5))</f>
        <v/>
      </c>
      <c r="O5" s="109" t="str">
        <f>IF(AND(U9="",T14="",T18=""),"",SUM(G5,I5,M5))</f>
        <v/>
      </c>
      <c r="P5" s="110" t="str">
        <f>IF(AND(U9="",T14="",T18=""),"",AG5)</f>
        <v/>
      </c>
      <c r="Q5" s="111" t="str">
        <f>IF(AND(U9="",T14="",T18=""),"",AP5)</f>
        <v/>
      </c>
      <c r="R5" s="399" t="str">
        <f>IF(ISERROR(IF(AND(U9="",T14="",T18=""),"",SUM(AB5:AD5)+(N5-O5)/1000)+(AK5/10000)+(AG5/100000)),"",IF(AND(U9="",T14="",T18=""),"",SUM(AB5:AD5)+(N5-O5)/1000)+(AK5/10000)+(AG5/100000))</f>
        <v/>
      </c>
      <c r="S5" s="399"/>
      <c r="T5" s="112" t="str">
        <f>IF(ISERROR(IF(C5="","",RANK(R5,$R$3:$S$6,0))),"",IF(C5="","",RANK(R5,$R$3:$S$6,0)))</f>
        <v/>
      </c>
      <c r="U5" s="9"/>
      <c r="V5" s="9"/>
      <c r="W5" s="7">
        <v>4</v>
      </c>
      <c r="X5" s="400" t="str">
        <f t="shared" si="0"/>
        <v/>
      </c>
      <c r="Y5" s="401"/>
      <c r="Z5" s="402"/>
      <c r="AB5" s="10" t="str">
        <f t="shared" ref="AB5:AB6" si="4">IF(F5="","",IF(F5&gt;G5,2,1))</f>
        <v/>
      </c>
      <c r="AC5" s="10" t="str">
        <f>IF(H5="","",IF(H5&gt;I5,2,1))</f>
        <v/>
      </c>
      <c r="AD5" s="10" t="str">
        <f>IF(L5="","",IF(L5&gt;M5,2,1))</f>
        <v/>
      </c>
      <c r="AE5" s="182"/>
      <c r="AG5" s="11">
        <f t="shared" si="1"/>
        <v>0</v>
      </c>
      <c r="AH5" s="10">
        <f>G9+I9+K9+M9+O9+Q9+S9</f>
        <v>0</v>
      </c>
      <c r="AI5" s="10">
        <f>F14+H14+J14+L14+N14+P14+R14</f>
        <v>0</v>
      </c>
      <c r="AJ5" s="10">
        <f>F18+H18+J18+L18+N18+P18+R18</f>
        <v>0</v>
      </c>
      <c r="AK5" s="394">
        <f t="shared" si="2"/>
        <v>0</v>
      </c>
      <c r="AL5" s="395"/>
      <c r="AM5" s="10">
        <f>AH3</f>
        <v>0</v>
      </c>
      <c r="AN5" s="10">
        <f>AI6</f>
        <v>0</v>
      </c>
      <c r="AO5" s="10">
        <f>AJ4</f>
        <v>0</v>
      </c>
      <c r="AP5" s="9">
        <f t="shared" si="3"/>
        <v>0</v>
      </c>
    </row>
    <row r="6" spans="2:47" ht="24" customHeight="1" thickBot="1">
      <c r="B6" s="201">
        <v>4</v>
      </c>
      <c r="C6" s="433" t="str">
        <f>IF(GROUPS!J7="","",GROUPS!J7)</f>
        <v/>
      </c>
      <c r="D6" s="433"/>
      <c r="E6" s="434"/>
      <c r="F6" s="199" t="str">
        <f>U17</f>
        <v/>
      </c>
      <c r="G6" s="118" t="str">
        <f>T17</f>
        <v/>
      </c>
      <c r="H6" s="119" t="str">
        <f>U10</f>
        <v/>
      </c>
      <c r="I6" s="118" t="str">
        <f>T10</f>
        <v/>
      </c>
      <c r="J6" s="119" t="str">
        <f>U14</f>
        <v/>
      </c>
      <c r="K6" s="118" t="str">
        <f>T14</f>
        <v/>
      </c>
      <c r="L6" s="120"/>
      <c r="M6" s="121"/>
      <c r="N6" s="122" t="str">
        <f>IF(AND(U10="",U14="",U17=""),"",SUM(F6,H6,J6))</f>
        <v/>
      </c>
      <c r="O6" s="123" t="str">
        <f>IF(AND(U10="",U14="",U17=""),"",SUM(G6,I6,K6))</f>
        <v/>
      </c>
      <c r="P6" s="124" t="str">
        <f>IF(AND(U10="",U14="",U17=""),"",AG6)</f>
        <v/>
      </c>
      <c r="Q6" s="125" t="str">
        <f>IF(AND(U10="",U14="",U17=""),"",AP6)</f>
        <v/>
      </c>
      <c r="R6" s="393" t="str">
        <f>IF(ISERROR(IF(AND(U10="",U14="",U17=""),"",SUM(AB6:AD6)+(N6-O6)/1000)+(AK6/10000)+(AG6/100000)),"",IF(AND(U10="",U14="",U17=""),"",SUM(AB6:AD6)+(N6-O6)/1000)+(AK6/10000)+(AG6/100000))</f>
        <v/>
      </c>
      <c r="S6" s="393"/>
      <c r="T6" s="126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182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394">
        <f t="shared" si="2"/>
        <v>0</v>
      </c>
      <c r="AL6" s="395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27">
        <f>SUM(P3:P6)</f>
        <v>0</v>
      </c>
      <c r="Q7" s="127">
        <f>SUM(Q3:Q6)</f>
        <v>0</v>
      </c>
    </row>
    <row r="8" spans="2:47" ht="18.600000000000001" thickBot="1">
      <c r="B8" s="380" t="s">
        <v>7</v>
      </c>
      <c r="C8" s="385"/>
      <c r="D8" s="385"/>
      <c r="E8" s="381"/>
      <c r="F8" s="386" t="s">
        <v>8</v>
      </c>
      <c r="G8" s="387"/>
      <c r="H8" s="383" t="s">
        <v>9</v>
      </c>
      <c r="I8" s="387"/>
      <c r="J8" s="383" t="s">
        <v>10</v>
      </c>
      <c r="K8" s="387"/>
      <c r="L8" s="383" t="s">
        <v>11</v>
      </c>
      <c r="M8" s="387"/>
      <c r="N8" s="383" t="s">
        <v>12</v>
      </c>
      <c r="O8" s="387"/>
      <c r="P8" s="383" t="s">
        <v>13</v>
      </c>
      <c r="Q8" s="387"/>
      <c r="R8" s="383" t="s">
        <v>14</v>
      </c>
      <c r="S8" s="384"/>
      <c r="T8" s="380" t="s">
        <v>15</v>
      </c>
      <c r="U8" s="381"/>
      <c r="AB8" s="388">
        <v>1</v>
      </c>
      <c r="AC8" s="389"/>
      <c r="AD8" s="388">
        <v>2</v>
      </c>
      <c r="AE8" s="389"/>
      <c r="AF8" s="388">
        <v>3</v>
      </c>
      <c r="AG8" s="389"/>
      <c r="AH8" s="388">
        <v>4</v>
      </c>
      <c r="AI8" s="389"/>
      <c r="AJ8" s="388">
        <v>5</v>
      </c>
      <c r="AK8" s="389"/>
      <c r="AL8" s="388">
        <v>6</v>
      </c>
      <c r="AM8" s="389"/>
      <c r="AN8" s="388">
        <v>7</v>
      </c>
      <c r="AO8" s="389"/>
    </row>
    <row r="9" spans="2:47">
      <c r="B9" s="128">
        <v>1</v>
      </c>
      <c r="C9" s="129" t="str">
        <f>IF(C3="","",VLOOKUP(B9,$B$3:$E$6,2,FALSE))</f>
        <v/>
      </c>
      <c r="D9" s="130">
        <v>3</v>
      </c>
      <c r="E9" s="131" t="str">
        <f>IF(C5="","",VLOOKUP(D9,$B$3:$E$6,2,FALSE))</f>
        <v/>
      </c>
      <c r="F9" s="132"/>
      <c r="G9" s="133"/>
      <c r="H9" s="134"/>
      <c r="I9" s="133"/>
      <c r="J9" s="132"/>
      <c r="K9" s="135"/>
      <c r="L9" s="134"/>
      <c r="M9" s="133"/>
      <c r="N9" s="132"/>
      <c r="O9" s="135"/>
      <c r="P9" s="134"/>
      <c r="Q9" s="133"/>
      <c r="R9" s="132"/>
      <c r="S9" s="135"/>
      <c r="T9" s="136" t="str">
        <f>IF(F9="","",SUM(SUMPRODUCT(--(F9&gt;G9)),SUMPRODUCT(--(H9&gt;I9)),SUMPRODUCT(--(J9&gt;K9)),SUMPRODUCT(--(L9&gt;M9)),SUMPRODUCT(--(N9&gt;O9)),SUMPRODUCT(--(P9&gt;Q9)),SUMPRODUCT(--(R9&gt;S9))))</f>
        <v/>
      </c>
      <c r="U9" s="137" t="str">
        <f>IF(F9="","",SUM(SUMPRODUCT(--(F9&lt;G9)),SUMPRODUCT(--(H9&lt;I9)),SUMPRODUCT(--(J9&lt;K9)),SUMPRODUCT(--(L9&lt;M9)),SUMPRODUCT(--(N9&lt;O9)),SUMPRODUCT(--(P9&lt;Q9)),SUMPRODUCT(--(R9&lt;S9))))</f>
        <v/>
      </c>
      <c r="AB9" s="10" t="str">
        <f>IF(F9="","",IF(F9&gt;G9,1,0))</f>
        <v/>
      </c>
      <c r="AC9" s="10" t="str">
        <f>IF(G9="","",IF(G9&gt;F9,1,0))</f>
        <v/>
      </c>
      <c r="AD9" s="10" t="str">
        <f>IF(H9="","",IF(H9&gt;I9,1,0))</f>
        <v/>
      </c>
      <c r="AE9" s="10" t="str">
        <f>IF(I9="","",IF(I9&gt;H9,1,0))</f>
        <v/>
      </c>
      <c r="AF9" s="10" t="str">
        <f>IF(J9="","",IF(J9&gt;K9,1,0))</f>
        <v/>
      </c>
      <c r="AG9" s="10" t="str">
        <f>IF(K9="","",IF(K9&gt;J9,1,0))</f>
        <v/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38">
        <v>2</v>
      </c>
      <c r="C10" s="139" t="str">
        <f>IF(C4="","",VLOOKUP(B10,$B$3:$E$6,2,FALSE))</f>
        <v/>
      </c>
      <c r="D10" s="140">
        <v>4</v>
      </c>
      <c r="E10" s="141" t="str">
        <f>IF(C6="","",VLOOKUP(D10,$B$3:$E$6,2,FALSE))</f>
        <v/>
      </c>
      <c r="F10" s="142"/>
      <c r="G10" s="143"/>
      <c r="H10" s="144"/>
      <c r="I10" s="143"/>
      <c r="J10" s="142"/>
      <c r="K10" s="145"/>
      <c r="L10" s="144"/>
      <c r="M10" s="143"/>
      <c r="N10" s="142"/>
      <c r="O10" s="145"/>
      <c r="P10" s="144"/>
      <c r="Q10" s="143"/>
      <c r="R10" s="142"/>
      <c r="S10" s="145"/>
      <c r="T10" s="146" t="str">
        <f>IF(F10="","",SUM(SUMPRODUCT(--(F10&gt;G10)),SUMPRODUCT(--(H10&gt;I10)),SUMPRODUCT(--(J10&gt;K10)),SUMPRODUCT(--(L10&gt;M10)),SUMPRODUCT(--(N10&gt;O10)),SUMPRODUCT(--(P10&gt;Q10)),SUMPRODUCT(--(R10&gt;S10))))</f>
        <v/>
      </c>
      <c r="U10" s="147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380" t="s">
        <v>16</v>
      </c>
      <c r="C12" s="385"/>
      <c r="D12" s="385"/>
      <c r="E12" s="381"/>
      <c r="F12" s="386" t="s">
        <v>8</v>
      </c>
      <c r="G12" s="387"/>
      <c r="H12" s="383" t="s">
        <v>9</v>
      </c>
      <c r="I12" s="387"/>
      <c r="J12" s="383" t="s">
        <v>10</v>
      </c>
      <c r="K12" s="387"/>
      <c r="L12" s="383" t="s">
        <v>11</v>
      </c>
      <c r="M12" s="387"/>
      <c r="N12" s="383" t="s">
        <v>12</v>
      </c>
      <c r="O12" s="387"/>
      <c r="P12" s="383" t="s">
        <v>13</v>
      </c>
      <c r="Q12" s="387"/>
      <c r="R12" s="383" t="s">
        <v>14</v>
      </c>
      <c r="S12" s="384"/>
      <c r="T12" s="380" t="s">
        <v>15</v>
      </c>
      <c r="U12" s="381"/>
      <c r="AU12" s="150"/>
    </row>
    <row r="13" spans="2:47">
      <c r="B13" s="128">
        <v>1</v>
      </c>
      <c r="C13" s="148" t="str">
        <f>IF(C3="","",VLOOKUP(B13,$B$3:$E$6,2,FALSE))</f>
        <v/>
      </c>
      <c r="D13" s="130">
        <v>2</v>
      </c>
      <c r="E13" s="131" t="str">
        <f>IF(C4="","",VLOOKUP(D13,$B$3:$E$6,2,FALSE))</f>
        <v/>
      </c>
      <c r="F13" s="132"/>
      <c r="G13" s="133"/>
      <c r="H13" s="134"/>
      <c r="I13" s="133"/>
      <c r="J13" s="132"/>
      <c r="K13" s="135"/>
      <c r="L13" s="134"/>
      <c r="M13" s="133"/>
      <c r="N13" s="132"/>
      <c r="O13" s="135"/>
      <c r="P13" s="134"/>
      <c r="Q13" s="133"/>
      <c r="R13" s="132"/>
      <c r="S13" s="135"/>
      <c r="T13" s="136" t="str">
        <f>IF(F13="","",SUM(SUMPRODUCT(--(F13&gt;G13)),SUMPRODUCT(--(H13&gt;I13)),SUMPRODUCT(--(J13&gt;K13)),SUMPRODUCT(--(L13&gt;M13)),SUMPRODUCT(--(N13&gt;O13)),SUMPRODUCT(--(P13&gt;Q13)),SUMPRODUCT(--(R13&gt;S13))))</f>
        <v/>
      </c>
      <c r="U13" s="137" t="str">
        <f>IF(F13="","",SUM(SUMPRODUCT(--(F13&lt;G13)),SUMPRODUCT(--(H13&lt;I13)),SUMPRODUCT(--(J13&lt;K13)),SUMPRODUCT(--(L13&lt;M13)),SUMPRODUCT(--(N13&lt;O13)),SUMPRODUCT(--(P13&lt;Q13)),SUMPRODUCT(--(R13&lt;S13))))</f>
        <v/>
      </c>
      <c r="AB13" s="10" t="str">
        <f>IF(F13="","",IF(F13&gt;G13,1,0))</f>
        <v/>
      </c>
      <c r="AC13" s="10" t="str">
        <f>IF(G13="","",IF(G13&gt;F13,1,0))</f>
        <v/>
      </c>
      <c r="AD13" s="10" t="str">
        <f>IF(H13="","",IF(H13&gt;I13,1,0))</f>
        <v/>
      </c>
      <c r="AE13" s="10" t="str">
        <f>IF(I13="","",IF(I13&gt;H13,1,0))</f>
        <v/>
      </c>
      <c r="AF13" s="10" t="str">
        <f>IF(J13="","",IF(J13&gt;K13,1,0))</f>
        <v/>
      </c>
      <c r="AG13" s="10" t="str">
        <f>IF(K13="","",IF(K13&gt;J13,1,0))</f>
        <v/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38">
        <v>3</v>
      </c>
      <c r="C14" s="149" t="str">
        <f>IF(C3="","",VLOOKUP(B14,$B$3:$E$6,2,FALSE))</f>
        <v/>
      </c>
      <c r="D14" s="140">
        <v>4</v>
      </c>
      <c r="E14" s="141" t="str">
        <f>IF(C6="","",VLOOKUP(D14,$B$3:$E$6,2,FALSE))</f>
        <v/>
      </c>
      <c r="F14" s="142"/>
      <c r="G14" s="143"/>
      <c r="H14" s="144"/>
      <c r="I14" s="143"/>
      <c r="J14" s="142"/>
      <c r="K14" s="145"/>
      <c r="L14" s="144"/>
      <c r="M14" s="143"/>
      <c r="N14" s="142"/>
      <c r="O14" s="145"/>
      <c r="P14" s="144"/>
      <c r="Q14" s="143"/>
      <c r="R14" s="142"/>
      <c r="S14" s="145"/>
      <c r="T14" s="146" t="str">
        <f>IF(F14="","",SUM(SUMPRODUCT(--(F14&gt;G14)),SUMPRODUCT(--(H14&gt;I14)),SUMPRODUCT(--(J14&gt;K14)),SUMPRODUCT(--(L14&gt;M14)),SUMPRODUCT(--(N14&gt;O14)),SUMPRODUCT(--(P14&gt;Q14)),SUMPRODUCT(--(R14&gt;S14))))</f>
        <v/>
      </c>
      <c r="U14" s="147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380" t="s">
        <v>17</v>
      </c>
      <c r="C16" s="385"/>
      <c r="D16" s="385"/>
      <c r="E16" s="381"/>
      <c r="F16" s="386" t="s">
        <v>8</v>
      </c>
      <c r="G16" s="387"/>
      <c r="H16" s="383" t="s">
        <v>9</v>
      </c>
      <c r="I16" s="387"/>
      <c r="J16" s="383" t="s">
        <v>10</v>
      </c>
      <c r="K16" s="387"/>
      <c r="L16" s="383" t="s">
        <v>11</v>
      </c>
      <c r="M16" s="387"/>
      <c r="N16" s="383" t="s">
        <v>12</v>
      </c>
      <c r="O16" s="387"/>
      <c r="P16" s="383" t="s">
        <v>13</v>
      </c>
      <c r="Q16" s="387"/>
      <c r="R16" s="383" t="s">
        <v>14</v>
      </c>
      <c r="S16" s="384"/>
      <c r="T16" s="380" t="s">
        <v>15</v>
      </c>
      <c r="U16" s="381"/>
    </row>
    <row r="17" spans="2:41">
      <c r="B17" s="128">
        <v>1</v>
      </c>
      <c r="C17" s="129" t="str">
        <f>IF(C3="","",VLOOKUP(B17,$B$3:$E$6,2,FALSE))</f>
        <v/>
      </c>
      <c r="D17" s="130">
        <v>4</v>
      </c>
      <c r="E17" s="131" t="str">
        <f>IF(C6="","",VLOOKUP(D17,$B$3:$E$6,2,FALSE))</f>
        <v/>
      </c>
      <c r="F17" s="132"/>
      <c r="G17" s="133"/>
      <c r="H17" s="134"/>
      <c r="I17" s="133"/>
      <c r="J17" s="132"/>
      <c r="K17" s="135"/>
      <c r="L17" s="134"/>
      <c r="M17" s="133"/>
      <c r="N17" s="132"/>
      <c r="O17" s="135"/>
      <c r="P17" s="134"/>
      <c r="Q17" s="133"/>
      <c r="R17" s="132"/>
      <c r="S17" s="135"/>
      <c r="T17" s="136" t="str">
        <f>IF(F17="","",SUM(SUMPRODUCT(--(F17&gt;G17)),SUMPRODUCT(--(H17&gt;I17)),SUMPRODUCT(--(J17&gt;K17)),SUMPRODUCT(--(L17&gt;M17)),SUMPRODUCT(--(N17&gt;O17)),SUMPRODUCT(--(P17&gt;Q17)),SUMPRODUCT(--(R17&gt;S17))))</f>
        <v/>
      </c>
      <c r="U17" s="137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38">
        <v>3</v>
      </c>
      <c r="C18" s="139" t="str">
        <f>IF(C5="","",VLOOKUP(B18,$B$3:$E$6,2,FALSE))</f>
        <v/>
      </c>
      <c r="D18" s="140">
        <v>2</v>
      </c>
      <c r="E18" s="141" t="str">
        <f>IF(C4="","",VLOOKUP(D18,$B$3:$E$6,2,FALSE))</f>
        <v/>
      </c>
      <c r="F18" s="142"/>
      <c r="G18" s="143"/>
      <c r="H18" s="144"/>
      <c r="I18" s="143"/>
      <c r="J18" s="142"/>
      <c r="K18" s="145"/>
      <c r="L18" s="144"/>
      <c r="M18" s="143"/>
      <c r="N18" s="142"/>
      <c r="O18" s="145"/>
      <c r="P18" s="144"/>
      <c r="Q18" s="143"/>
      <c r="R18" s="142"/>
      <c r="S18" s="145"/>
      <c r="T18" s="146" t="str">
        <f>IF(F18="","",SUM(SUMPRODUCT(--(F18&gt;G18)),SUMPRODUCT(--(H18&gt;I18)),SUMPRODUCT(--(J18&gt;K18)),SUMPRODUCT(--(L18&gt;M18)),SUMPRODUCT(--(N18&gt;O18)),SUMPRODUCT(--(P18&gt;Q18)),SUMPRODUCT(--(R18&gt;S18))))</f>
        <v/>
      </c>
      <c r="U18" s="147" t="str">
        <f>IF(F18="","",SUM(SUMPRODUCT(--(F18&lt;G18)),SUMPRODUCT(--(H18&lt;I18)),SUMPRODUCT(--(J18&lt;K18)),SUMPRODUCT(--(L18&lt;M18)),SUMPRODUCT(--(N18&lt;O18)),SUMPRODUCT(--(P18&lt;Q18)),SUMPRODUCT(--(R18&lt;S18))))</f>
        <v/>
      </c>
      <c r="AB18" s="10" t="str">
        <f>IF(F18="","",IF(F18&gt;G18,1,0))</f>
        <v/>
      </c>
      <c r="AC18" s="10" t="str">
        <f>IF(G18="","",IF(G18&gt;F18,1,0))</f>
        <v/>
      </c>
      <c r="AD18" s="10" t="str">
        <f>IF(H18="","",IF(H18&gt;I18,1,0))</f>
        <v/>
      </c>
      <c r="AE18" s="10" t="str">
        <f>IF(I18="","",IF(I18&gt;H18,1,0))</f>
        <v/>
      </c>
      <c r="AF18" s="10" t="str">
        <f>IF(J18="","",IF(J18&gt;K18,1,0))</f>
        <v/>
      </c>
      <c r="AG18" s="10" t="str">
        <f>IF(K18="","",IF(K18&gt;J18,1,0))</f>
        <v/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382"/>
      <c r="C21" s="382"/>
      <c r="D21" s="382"/>
      <c r="E21" s="382"/>
      <c r="F21" s="382"/>
      <c r="G21" s="382"/>
      <c r="H21" s="382"/>
      <c r="I21" s="382"/>
      <c r="J21" s="382"/>
      <c r="K21" s="382"/>
      <c r="L21" s="382"/>
      <c r="M21" s="382"/>
      <c r="N21" s="382"/>
      <c r="O21" s="382"/>
      <c r="P21" s="382"/>
      <c r="Q21" s="382"/>
      <c r="R21" s="382"/>
      <c r="S21" s="382"/>
      <c r="T21" s="382"/>
      <c r="U21" s="382"/>
    </row>
  </sheetData>
  <mergeCells count="63">
    <mergeCell ref="R16:S16"/>
    <mergeCell ref="T16:U16"/>
    <mergeCell ref="B21:U21"/>
    <mergeCell ref="P12:Q12"/>
    <mergeCell ref="R12:S12"/>
    <mergeCell ref="T12:U12"/>
    <mergeCell ref="B16:E16"/>
    <mergeCell ref="F16:G16"/>
    <mergeCell ref="H16:I16"/>
    <mergeCell ref="J16:K16"/>
    <mergeCell ref="L16:M16"/>
    <mergeCell ref="N16:O16"/>
    <mergeCell ref="P16:Q16"/>
    <mergeCell ref="N12:O12"/>
    <mergeCell ref="T8:U8"/>
    <mergeCell ref="AB8:AC8"/>
    <mergeCell ref="B12:E12"/>
    <mergeCell ref="F12:G12"/>
    <mergeCell ref="H12:I12"/>
    <mergeCell ref="J12:K12"/>
    <mergeCell ref="L12:M12"/>
    <mergeCell ref="N8:O8"/>
    <mergeCell ref="C5:E5"/>
    <mergeCell ref="R5:S5"/>
    <mergeCell ref="C6:E6"/>
    <mergeCell ref="R6:S6"/>
    <mergeCell ref="B8:E8"/>
    <mergeCell ref="F8:G8"/>
    <mergeCell ref="H8:I8"/>
    <mergeCell ref="J8:K8"/>
    <mergeCell ref="L8:M8"/>
    <mergeCell ref="P8:Q8"/>
    <mergeCell ref="R8:S8"/>
    <mergeCell ref="C4:E4"/>
    <mergeCell ref="R4:S4"/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  <mergeCell ref="C3:E3"/>
    <mergeCell ref="R3:S3"/>
    <mergeCell ref="X5:Z5"/>
    <mergeCell ref="AK5:AL5"/>
    <mergeCell ref="AK6:AL6"/>
    <mergeCell ref="AN8:AO8"/>
    <mergeCell ref="AB2:AE2"/>
    <mergeCell ref="AK2:AL2"/>
    <mergeCell ref="X3:Z3"/>
    <mergeCell ref="AK3:AL3"/>
    <mergeCell ref="X4:Z4"/>
    <mergeCell ref="AK4:AL4"/>
    <mergeCell ref="X2:Z2"/>
    <mergeCell ref="AF8:AG8"/>
    <mergeCell ref="AH8:AI8"/>
    <mergeCell ref="AJ8:AK8"/>
    <mergeCell ref="AL8:AM8"/>
    <mergeCell ref="AD8:AE8"/>
  </mergeCells>
  <pageMargins left="0.16" right="0.2" top="0.75" bottom="0.75" header="0.3" footer="0.3"/>
  <pageSetup paperSize="9" orientation="landscape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>
    <tabColor rgb="FFFF0000"/>
  </sheetPr>
  <dimension ref="B1:AU21"/>
  <sheetViews>
    <sheetView topLeftCell="C2" workbookViewId="0">
      <selection activeCell="X13" sqref="X13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hidden="1" customWidth="1"/>
    <col min="28" max="41" width="4.109375" style="11" hidden="1" customWidth="1"/>
    <col min="42" max="42" width="4.109375" style="9" hidden="1" customWidth="1"/>
    <col min="43" max="16384" width="9.109375" style="9"/>
  </cols>
  <sheetData>
    <row r="1" spans="2:47" s="6" customFormat="1" ht="21.6" thickBot="1">
      <c r="B1" s="430" t="s">
        <v>0</v>
      </c>
      <c r="C1" s="430"/>
      <c r="D1" s="430"/>
      <c r="E1" s="4" t="s">
        <v>93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09" t="s">
        <v>1</v>
      </c>
      <c r="R1" s="409"/>
      <c r="S1" s="409"/>
      <c r="T1" s="409"/>
      <c r="U1" s="409"/>
      <c r="V1" s="5"/>
      <c r="W1" s="5"/>
      <c r="X1" s="5"/>
      <c r="Y1" s="5"/>
      <c r="Z1" s="5"/>
      <c r="AI1" s="6" t="s">
        <v>124</v>
      </c>
      <c r="AN1" s="6" t="s">
        <v>124</v>
      </c>
    </row>
    <row r="2" spans="2:47" s="6" customFormat="1" ht="24" customHeight="1">
      <c r="B2" s="99" t="s">
        <v>2</v>
      </c>
      <c r="C2" s="431" t="s">
        <v>3</v>
      </c>
      <c r="D2" s="431"/>
      <c r="E2" s="432"/>
      <c r="F2" s="416">
        <v>1</v>
      </c>
      <c r="G2" s="414"/>
      <c r="H2" s="415">
        <v>2</v>
      </c>
      <c r="I2" s="414"/>
      <c r="J2" s="415">
        <v>3</v>
      </c>
      <c r="K2" s="414"/>
      <c r="L2" s="415">
        <v>4</v>
      </c>
      <c r="M2" s="416"/>
      <c r="N2" s="417" t="s">
        <v>4</v>
      </c>
      <c r="O2" s="418"/>
      <c r="P2" s="419" t="s">
        <v>84</v>
      </c>
      <c r="Q2" s="420"/>
      <c r="R2" s="421" t="s">
        <v>5</v>
      </c>
      <c r="S2" s="421"/>
      <c r="T2" s="100" t="s">
        <v>6</v>
      </c>
      <c r="W2" s="7">
        <v>1</v>
      </c>
      <c r="X2" s="403" t="str">
        <f>IF(ISERROR(INDEX($C$3:$C$6,MATCH(W2,$T$3:$T$6,0))),"",(INDEX($C$3:$C$6,MATCH(W2,$T$3:$T$6,0))))</f>
        <v/>
      </c>
      <c r="Y2" s="404"/>
      <c r="Z2" s="405"/>
      <c r="AB2" s="406" t="s">
        <v>85</v>
      </c>
      <c r="AC2" s="406"/>
      <c r="AD2" s="406"/>
      <c r="AE2" s="406"/>
      <c r="AG2" s="6" t="s">
        <v>86</v>
      </c>
      <c r="AK2" s="407" t="s">
        <v>87</v>
      </c>
      <c r="AL2" s="407"/>
      <c r="AP2" s="6" t="s">
        <v>88</v>
      </c>
    </row>
    <row r="3" spans="2:47" ht="24" customHeight="1">
      <c r="B3" s="200">
        <v>1</v>
      </c>
      <c r="C3" s="428" t="str">
        <f>IF(GROUPS!D9="","",GROUPS!D9)</f>
        <v/>
      </c>
      <c r="D3" s="428"/>
      <c r="E3" s="429"/>
      <c r="F3" s="197"/>
      <c r="G3" s="103"/>
      <c r="H3" s="104" t="str">
        <f>T13</f>
        <v/>
      </c>
      <c r="I3" s="105" t="str">
        <f>U13</f>
        <v/>
      </c>
      <c r="J3" s="104" t="str">
        <f>T9</f>
        <v/>
      </c>
      <c r="K3" s="106" t="str">
        <f>U9</f>
        <v/>
      </c>
      <c r="L3" s="104" t="str">
        <f>T17</f>
        <v/>
      </c>
      <c r="M3" s="107" t="str">
        <f>U17</f>
        <v/>
      </c>
      <c r="N3" s="108" t="str">
        <f>IF(AND(T9="",T13="",T17=""),"",SUM(H3,J3,L3))</f>
        <v/>
      </c>
      <c r="O3" s="109" t="str">
        <f>IF(AND(T9="",T13="",T17=""),"",SUM(I3,K3,M3))</f>
        <v/>
      </c>
      <c r="P3" s="110" t="str">
        <f>IF(AND(T9="",T13="",T17=""),"",AG3)</f>
        <v/>
      </c>
      <c r="Q3" s="111" t="str">
        <f>IF(AND(T9="",T13="",T17=""),"",AP3)</f>
        <v/>
      </c>
      <c r="R3" s="399" t="str">
        <f>IF(ISERROR(IF(AND(T9="",T13="",T17=""),"",SUM(AB3:AD3)+(N3-O3)/1000)+(AK3/10000)),"",IF(AND(T9="",T13="",T17=""),"",SUM(AB3:AD3)+(N3-O3)/1000)+(AK3/10000)+(AG3/100000))</f>
        <v/>
      </c>
      <c r="S3" s="399"/>
      <c r="T3" s="112" t="str">
        <f>IF(ISERROR(IF(C3="","",RANK(R3,$R$3:$S$6,0))),"",IF(C3="","",RANK(R3,$R$3:$S$6,0)))</f>
        <v/>
      </c>
      <c r="U3" s="9"/>
      <c r="V3" s="9"/>
      <c r="W3" s="7">
        <v>2</v>
      </c>
      <c r="X3" s="403" t="str">
        <f t="shared" ref="X3:X5" si="0">IF(ISERROR(INDEX($C$3:$C$6,MATCH(W3,$T$3:$T$6,0))),"",(INDEX($C$3:$C$6,MATCH(W3,$T$3:$T$6,0))))</f>
        <v/>
      </c>
      <c r="Y3" s="404"/>
      <c r="Z3" s="405"/>
      <c r="AB3" s="10" t="str">
        <f>IF(H3="","",IF(H3&gt;I3,2,1))</f>
        <v/>
      </c>
      <c r="AC3" s="10" t="str">
        <f>IF(J3="","",IF(J3&gt;K3,2,1))</f>
        <v/>
      </c>
      <c r="AD3" s="10" t="str">
        <f>IF(L3="","",IF(L3&gt;M3,2,1))</f>
        <v/>
      </c>
      <c r="AE3" s="182"/>
      <c r="AG3" s="11">
        <f>SUM(AH3:AJ3)</f>
        <v>0</v>
      </c>
      <c r="AH3" s="10">
        <f>F9+H9+J9+L9+N9+P9+R9</f>
        <v>0</v>
      </c>
      <c r="AI3" s="10">
        <f>F13+H13+J13+L13+N13+P13+R13</f>
        <v>0</v>
      </c>
      <c r="AJ3" s="10">
        <f>F17+H17+J17+L17+N17+P17+R17</f>
        <v>0</v>
      </c>
      <c r="AK3" s="394">
        <f>SUM(AH3:AJ3)-SUM(AM3:AO3)</f>
        <v>0</v>
      </c>
      <c r="AL3" s="395"/>
      <c r="AM3" s="10">
        <f>AH5</f>
        <v>0</v>
      </c>
      <c r="AN3" s="10">
        <f>AI4</f>
        <v>0</v>
      </c>
      <c r="AO3" s="10">
        <f>AJ6</f>
        <v>0</v>
      </c>
      <c r="AP3" s="9">
        <f>SUM(AM3:AO3)</f>
        <v>0</v>
      </c>
    </row>
    <row r="4" spans="2:47" ht="24" customHeight="1">
      <c r="B4" s="200">
        <v>2</v>
      </c>
      <c r="C4" s="428" t="str">
        <f>IF(GROUPS!D10="","",GROUPS!D10)</f>
        <v/>
      </c>
      <c r="D4" s="428"/>
      <c r="E4" s="429"/>
      <c r="F4" s="198" t="str">
        <f>U13</f>
        <v/>
      </c>
      <c r="G4" s="106" t="str">
        <f>T13</f>
        <v/>
      </c>
      <c r="H4" s="114"/>
      <c r="I4" s="103"/>
      <c r="J4" s="104" t="str">
        <f>U18</f>
        <v/>
      </c>
      <c r="K4" s="106" t="str">
        <f>T18</f>
        <v/>
      </c>
      <c r="L4" s="104" t="str">
        <f>T10</f>
        <v/>
      </c>
      <c r="M4" s="115" t="str">
        <f>U10</f>
        <v/>
      </c>
      <c r="N4" s="108" t="str">
        <f>IF(AND(T10="",U13="",U18=""),"",SUM(F4,J4,L4))</f>
        <v/>
      </c>
      <c r="O4" s="109" t="str">
        <f>IF(AND(T10="",U13="",U18=""),"",SUM(G4,K4,M4))</f>
        <v/>
      </c>
      <c r="P4" s="110" t="str">
        <f>IF(AND(T10="",U13="",U18=""),"",AG4)</f>
        <v/>
      </c>
      <c r="Q4" s="111" t="str">
        <f>IF(AND(T10="",U13="",U18=""),"",AP4)</f>
        <v/>
      </c>
      <c r="R4" s="399" t="str">
        <f>IF(ISERROR(IF(AND(T10="",U13="",U18=""),"",SUM(AB4:AD4)+(N4-O4)/1000)+(AK4/10000)+(AG4/100000)),"",IF(AND(T10="",U13="",U18=""),"",SUM(AB4:AD4)+(N4-O4)/1000)+(AK4/10000)+(AG4/100000))</f>
        <v/>
      </c>
      <c r="S4" s="399"/>
      <c r="T4" s="112" t="str">
        <f>IF(ISERROR(IF(C4="","",RANK(R4,$R$3:$S$6,0))),"",IF(C4="","",RANK(R4,$R$3:$S$6,0)))</f>
        <v/>
      </c>
      <c r="U4" s="9"/>
      <c r="V4" s="9"/>
      <c r="W4" s="7">
        <v>3</v>
      </c>
      <c r="X4" s="400" t="str">
        <f t="shared" si="0"/>
        <v/>
      </c>
      <c r="Y4" s="401"/>
      <c r="Z4" s="402"/>
      <c r="AB4" s="10" t="str">
        <f>IF(F4="","",IF(F4&gt;G4,2,1))</f>
        <v/>
      </c>
      <c r="AC4" s="10" t="str">
        <f>IF(J4="","",IF(J4&gt;K4,2,1))</f>
        <v/>
      </c>
      <c r="AD4" s="10" t="str">
        <f>IF(L4="","",IF(L4&gt;M4,2,1))</f>
        <v/>
      </c>
      <c r="AE4" s="182"/>
      <c r="AG4" s="11">
        <f t="shared" ref="AG4:AG6" si="1">SUM(AH4:AJ4)</f>
        <v>0</v>
      </c>
      <c r="AH4" s="10">
        <f>F10+H10+J10+L10+N10+P10+R10</f>
        <v>0</v>
      </c>
      <c r="AI4" s="10">
        <f>G13+I13+K13+M13+O13+Q13+S13</f>
        <v>0</v>
      </c>
      <c r="AJ4" s="10">
        <f>G18+I18+K18+M18+O18+Q18+S18</f>
        <v>0</v>
      </c>
      <c r="AK4" s="394">
        <f t="shared" ref="AK4:AK6" si="2">SUM(AH4:AJ4)-SUM(AM4:AO4)</f>
        <v>0</v>
      </c>
      <c r="AL4" s="395"/>
      <c r="AM4" s="10">
        <f>AH6</f>
        <v>0</v>
      </c>
      <c r="AN4" s="10">
        <f>AI3</f>
        <v>0</v>
      </c>
      <c r="AO4" s="10">
        <f>AJ5</f>
        <v>0</v>
      </c>
      <c r="AP4" s="9">
        <f t="shared" ref="AP4:AP6" si="3">SUM(AM4:AO4)</f>
        <v>0</v>
      </c>
    </row>
    <row r="5" spans="2:47" ht="24" customHeight="1">
      <c r="B5" s="200">
        <v>3</v>
      </c>
      <c r="C5" s="428" t="str">
        <f>IF(GROUPS!D11="","",GROUPS!D11)</f>
        <v/>
      </c>
      <c r="D5" s="428"/>
      <c r="E5" s="429"/>
      <c r="F5" s="198" t="str">
        <f>U9</f>
        <v/>
      </c>
      <c r="G5" s="106" t="str">
        <f>T9</f>
        <v/>
      </c>
      <c r="H5" s="104" t="str">
        <f>T18</f>
        <v/>
      </c>
      <c r="I5" s="106" t="str">
        <f>U18</f>
        <v/>
      </c>
      <c r="J5" s="114"/>
      <c r="K5" s="103"/>
      <c r="L5" s="104" t="str">
        <f>T14</f>
        <v/>
      </c>
      <c r="M5" s="115" t="str">
        <f>U14</f>
        <v/>
      </c>
      <c r="N5" s="108" t="str">
        <f>IF(AND(U9="",T14="",T18=""),"",SUM(F5,H5,L5))</f>
        <v/>
      </c>
      <c r="O5" s="109" t="str">
        <f>IF(AND(U9="",T14="",T18=""),"",SUM(G5,I5,M5))</f>
        <v/>
      </c>
      <c r="P5" s="110" t="str">
        <f>IF(AND(U9="",T14="",T18=""),"",AG5)</f>
        <v/>
      </c>
      <c r="Q5" s="111" t="str">
        <f>IF(AND(U9="",T14="",T18=""),"",AP5)</f>
        <v/>
      </c>
      <c r="R5" s="399" t="str">
        <f>IF(ISERROR(IF(AND(U9="",T14="",T18=""),"",SUM(AB5:AD5)+(N5-O5)/1000)+(AK5/10000)+(AG5/100000)),"",IF(AND(U9="",T14="",T18=""),"",SUM(AB5:AD5)+(N5-O5)/1000)+(AK5/10000)+(AG5/100000))</f>
        <v/>
      </c>
      <c r="S5" s="399"/>
      <c r="T5" s="112" t="str">
        <f>IF(ISERROR(IF(C5="","",RANK(R5,$R$3:$S$6,0))),"",IF(C5="","",RANK(R5,$R$3:$S$6,0)))</f>
        <v/>
      </c>
      <c r="U5" s="9"/>
      <c r="V5" s="9"/>
      <c r="W5" s="7">
        <v>4</v>
      </c>
      <c r="X5" s="400" t="str">
        <f t="shared" si="0"/>
        <v/>
      </c>
      <c r="Y5" s="401"/>
      <c r="Z5" s="402"/>
      <c r="AB5" s="10" t="str">
        <f t="shared" ref="AB5:AB6" si="4">IF(F5="","",IF(F5&gt;G5,2,1))</f>
        <v/>
      </c>
      <c r="AC5" s="10" t="str">
        <f>IF(H5="","",IF(H5&gt;I5,2,1))</f>
        <v/>
      </c>
      <c r="AD5" s="10" t="str">
        <f>IF(L5="","",IF(L5&gt;M5,2,1))</f>
        <v/>
      </c>
      <c r="AE5" s="182"/>
      <c r="AG5" s="11">
        <f t="shared" si="1"/>
        <v>0</v>
      </c>
      <c r="AH5" s="10">
        <f>G9+I9+K9+M9+O9+Q9+S9</f>
        <v>0</v>
      </c>
      <c r="AI5" s="10">
        <f>F14+H14+J14+L14+N14+P14+R14</f>
        <v>0</v>
      </c>
      <c r="AJ5" s="10">
        <f>F18+H18+J18+L18+N18+P18+R18</f>
        <v>0</v>
      </c>
      <c r="AK5" s="394">
        <f t="shared" si="2"/>
        <v>0</v>
      </c>
      <c r="AL5" s="395"/>
      <c r="AM5" s="10">
        <f>AH3</f>
        <v>0</v>
      </c>
      <c r="AN5" s="10">
        <f>AI6</f>
        <v>0</v>
      </c>
      <c r="AO5" s="10">
        <f>AJ4</f>
        <v>0</v>
      </c>
      <c r="AP5" s="9">
        <f t="shared" si="3"/>
        <v>0</v>
      </c>
    </row>
    <row r="6" spans="2:47" ht="24" customHeight="1" thickBot="1">
      <c r="B6" s="201">
        <v>4</v>
      </c>
      <c r="C6" s="433" t="str">
        <f>IF(GROUPS!D12="","",GROUPS!D12)</f>
        <v/>
      </c>
      <c r="D6" s="433"/>
      <c r="E6" s="434"/>
      <c r="F6" s="199" t="str">
        <f>U17</f>
        <v/>
      </c>
      <c r="G6" s="118" t="str">
        <f>T17</f>
        <v/>
      </c>
      <c r="H6" s="119" t="str">
        <f>U10</f>
        <v/>
      </c>
      <c r="I6" s="118" t="str">
        <f>T10</f>
        <v/>
      </c>
      <c r="J6" s="119" t="str">
        <f>U14</f>
        <v/>
      </c>
      <c r="K6" s="118" t="str">
        <f>T14</f>
        <v/>
      </c>
      <c r="L6" s="120"/>
      <c r="M6" s="121"/>
      <c r="N6" s="122" t="str">
        <f>IF(AND(U10="",U14="",U17=""),"",SUM(F6,H6,J6))</f>
        <v/>
      </c>
      <c r="O6" s="123" t="str">
        <f>IF(AND(U10="",U14="",U17=""),"",SUM(G6,I6,K6))</f>
        <v/>
      </c>
      <c r="P6" s="124" t="str">
        <f>IF(AND(U10="",U14="",U17=""),"",AG6)</f>
        <v/>
      </c>
      <c r="Q6" s="125" t="str">
        <f>IF(AND(U10="",U14="",U17=""),"",AP6)</f>
        <v/>
      </c>
      <c r="R6" s="393" t="str">
        <f>IF(ISERROR(IF(AND(U10="",U14="",U17=""),"",SUM(AB6:AD6)+(N6-O6)/1000)+(AK6/10000)+(AG6/100000)),"",IF(AND(U10="",U14="",U17=""),"",SUM(AB6:AD6)+(N6-O6)/1000)+(AK6/10000)+(AG6/100000))</f>
        <v/>
      </c>
      <c r="S6" s="393"/>
      <c r="T6" s="126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182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394">
        <f t="shared" si="2"/>
        <v>0</v>
      </c>
      <c r="AL6" s="395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27">
        <f>SUM(P3:P6)</f>
        <v>0</v>
      </c>
      <c r="Q7" s="127">
        <f>SUM(Q3:Q6)</f>
        <v>0</v>
      </c>
    </row>
    <row r="8" spans="2:47" ht="18.600000000000001" thickBot="1">
      <c r="B8" s="380" t="s">
        <v>7</v>
      </c>
      <c r="C8" s="385"/>
      <c r="D8" s="385"/>
      <c r="E8" s="381"/>
      <c r="F8" s="386" t="s">
        <v>8</v>
      </c>
      <c r="G8" s="387"/>
      <c r="H8" s="383" t="s">
        <v>9</v>
      </c>
      <c r="I8" s="387"/>
      <c r="J8" s="383" t="s">
        <v>10</v>
      </c>
      <c r="K8" s="387"/>
      <c r="L8" s="383" t="s">
        <v>11</v>
      </c>
      <c r="M8" s="387"/>
      <c r="N8" s="383" t="s">
        <v>12</v>
      </c>
      <c r="O8" s="387"/>
      <c r="P8" s="383" t="s">
        <v>13</v>
      </c>
      <c r="Q8" s="387"/>
      <c r="R8" s="383" t="s">
        <v>14</v>
      </c>
      <c r="S8" s="384"/>
      <c r="T8" s="380" t="s">
        <v>15</v>
      </c>
      <c r="U8" s="381"/>
      <c r="AB8" s="388">
        <v>1</v>
      </c>
      <c r="AC8" s="389"/>
      <c r="AD8" s="388">
        <v>2</v>
      </c>
      <c r="AE8" s="389"/>
      <c r="AF8" s="388">
        <v>3</v>
      </c>
      <c r="AG8" s="389"/>
      <c r="AH8" s="388">
        <v>4</v>
      </c>
      <c r="AI8" s="389"/>
      <c r="AJ8" s="388">
        <v>5</v>
      </c>
      <c r="AK8" s="389"/>
      <c r="AL8" s="388">
        <v>6</v>
      </c>
      <c r="AM8" s="389"/>
      <c r="AN8" s="388">
        <v>7</v>
      </c>
      <c r="AO8" s="389"/>
    </row>
    <row r="9" spans="2:47">
      <c r="B9" s="128">
        <v>1</v>
      </c>
      <c r="C9" s="129" t="str">
        <f>IF(C3="","",VLOOKUP(B9,$B$3:$E$6,2,FALSE))</f>
        <v/>
      </c>
      <c r="D9" s="130">
        <v>3</v>
      </c>
      <c r="E9" s="131" t="str">
        <f>IF(C5="","",VLOOKUP(D9,$B$3:$E$6,2,FALSE))</f>
        <v/>
      </c>
      <c r="F9" s="132"/>
      <c r="G9" s="133"/>
      <c r="H9" s="134"/>
      <c r="I9" s="133"/>
      <c r="J9" s="132"/>
      <c r="K9" s="135"/>
      <c r="L9" s="134"/>
      <c r="M9" s="133"/>
      <c r="N9" s="132"/>
      <c r="O9" s="135"/>
      <c r="P9" s="134"/>
      <c r="Q9" s="133"/>
      <c r="R9" s="132"/>
      <c r="S9" s="135"/>
      <c r="T9" s="136" t="str">
        <f>IF(F9="","",SUM(SUMPRODUCT(--(F9&gt;G9)),SUMPRODUCT(--(H9&gt;I9)),SUMPRODUCT(--(J9&gt;K9)),SUMPRODUCT(--(L9&gt;M9)),SUMPRODUCT(--(N9&gt;O9)),SUMPRODUCT(--(P9&gt;Q9)),SUMPRODUCT(--(R9&gt;S9))))</f>
        <v/>
      </c>
      <c r="U9" s="137" t="str">
        <f>IF(F9="","",SUM(SUMPRODUCT(--(F9&lt;G9)),SUMPRODUCT(--(H9&lt;I9)),SUMPRODUCT(--(J9&lt;K9)),SUMPRODUCT(--(L9&lt;M9)),SUMPRODUCT(--(N9&lt;O9)),SUMPRODUCT(--(P9&lt;Q9)),SUMPRODUCT(--(R9&lt;S9))))</f>
        <v/>
      </c>
      <c r="AB9" s="10" t="str">
        <f>IF(F9="","",IF(F9&gt;G9,1,0))</f>
        <v/>
      </c>
      <c r="AC9" s="10" t="str">
        <f>IF(G9="","",IF(G9&gt;F9,1,0))</f>
        <v/>
      </c>
      <c r="AD9" s="10" t="str">
        <f>IF(H9="","",IF(H9&gt;I9,1,0))</f>
        <v/>
      </c>
      <c r="AE9" s="10" t="str">
        <f>IF(I9="","",IF(I9&gt;H9,1,0))</f>
        <v/>
      </c>
      <c r="AF9" s="10" t="str">
        <f>IF(J9="","",IF(J9&gt;K9,1,0))</f>
        <v/>
      </c>
      <c r="AG9" s="10" t="str">
        <f>IF(K9="","",IF(K9&gt;J9,1,0))</f>
        <v/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38">
        <v>2</v>
      </c>
      <c r="C10" s="139" t="str">
        <f>IF(C4="","",VLOOKUP(B10,$B$3:$E$6,2,FALSE))</f>
        <v/>
      </c>
      <c r="D10" s="140">
        <v>4</v>
      </c>
      <c r="E10" s="141" t="str">
        <f>IF(C6="","",VLOOKUP(D10,$B$3:$E$6,2,FALSE))</f>
        <v/>
      </c>
      <c r="F10" s="142"/>
      <c r="G10" s="143"/>
      <c r="H10" s="144"/>
      <c r="I10" s="143"/>
      <c r="J10" s="142"/>
      <c r="K10" s="145"/>
      <c r="L10" s="144"/>
      <c r="M10" s="143"/>
      <c r="N10" s="142"/>
      <c r="O10" s="145"/>
      <c r="P10" s="144"/>
      <c r="Q10" s="143"/>
      <c r="R10" s="142"/>
      <c r="S10" s="145"/>
      <c r="T10" s="146" t="str">
        <f>IF(F10="","",SUM(SUMPRODUCT(--(F10&gt;G10)),SUMPRODUCT(--(H10&gt;I10)),SUMPRODUCT(--(J10&gt;K10)),SUMPRODUCT(--(L10&gt;M10)),SUMPRODUCT(--(N10&gt;O10)),SUMPRODUCT(--(P10&gt;Q10)),SUMPRODUCT(--(R10&gt;S10))))</f>
        <v/>
      </c>
      <c r="U10" s="147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380" t="s">
        <v>16</v>
      </c>
      <c r="C12" s="385"/>
      <c r="D12" s="385"/>
      <c r="E12" s="381"/>
      <c r="F12" s="386" t="s">
        <v>8</v>
      </c>
      <c r="G12" s="387"/>
      <c r="H12" s="383" t="s">
        <v>9</v>
      </c>
      <c r="I12" s="387"/>
      <c r="J12" s="383" t="s">
        <v>10</v>
      </c>
      <c r="K12" s="387"/>
      <c r="L12" s="383" t="s">
        <v>11</v>
      </c>
      <c r="M12" s="387"/>
      <c r="N12" s="383" t="s">
        <v>12</v>
      </c>
      <c r="O12" s="387"/>
      <c r="P12" s="383" t="s">
        <v>13</v>
      </c>
      <c r="Q12" s="387"/>
      <c r="R12" s="383" t="s">
        <v>14</v>
      </c>
      <c r="S12" s="384"/>
      <c r="T12" s="380" t="s">
        <v>15</v>
      </c>
      <c r="U12" s="381"/>
      <c r="AU12" s="150"/>
    </row>
    <row r="13" spans="2:47">
      <c r="B13" s="128">
        <v>1</v>
      </c>
      <c r="C13" s="148" t="str">
        <f>IF(C3="","",VLOOKUP(B13,$B$3:$E$6,2,FALSE))</f>
        <v/>
      </c>
      <c r="D13" s="130">
        <v>2</v>
      </c>
      <c r="E13" s="131" t="str">
        <f>IF(C4="","",VLOOKUP(D13,$B$3:$E$6,2,FALSE))</f>
        <v/>
      </c>
      <c r="F13" s="132"/>
      <c r="G13" s="133"/>
      <c r="H13" s="134"/>
      <c r="I13" s="133"/>
      <c r="J13" s="132"/>
      <c r="K13" s="135"/>
      <c r="L13" s="134"/>
      <c r="M13" s="133"/>
      <c r="N13" s="132"/>
      <c r="O13" s="135"/>
      <c r="P13" s="134"/>
      <c r="Q13" s="133"/>
      <c r="R13" s="132"/>
      <c r="S13" s="135"/>
      <c r="T13" s="136" t="str">
        <f>IF(F13="","",SUM(SUMPRODUCT(--(F13&gt;G13)),SUMPRODUCT(--(H13&gt;I13)),SUMPRODUCT(--(J13&gt;K13)),SUMPRODUCT(--(L13&gt;M13)),SUMPRODUCT(--(N13&gt;O13)),SUMPRODUCT(--(P13&gt;Q13)),SUMPRODUCT(--(R13&gt;S13))))</f>
        <v/>
      </c>
      <c r="U13" s="137" t="str">
        <f>IF(F13="","",SUM(SUMPRODUCT(--(F13&lt;G13)),SUMPRODUCT(--(H13&lt;I13)),SUMPRODUCT(--(J13&lt;K13)),SUMPRODUCT(--(L13&lt;M13)),SUMPRODUCT(--(N13&lt;O13)),SUMPRODUCT(--(P13&lt;Q13)),SUMPRODUCT(--(R13&lt;S13))))</f>
        <v/>
      </c>
      <c r="AB13" s="10" t="str">
        <f>IF(F13="","",IF(F13&gt;G13,1,0))</f>
        <v/>
      </c>
      <c r="AC13" s="10" t="str">
        <f>IF(G13="","",IF(G13&gt;F13,1,0))</f>
        <v/>
      </c>
      <c r="AD13" s="10" t="str">
        <f>IF(H13="","",IF(H13&gt;I13,1,0))</f>
        <v/>
      </c>
      <c r="AE13" s="10" t="str">
        <f>IF(I13="","",IF(I13&gt;H13,1,0))</f>
        <v/>
      </c>
      <c r="AF13" s="10" t="str">
        <f>IF(J13="","",IF(J13&gt;K13,1,0))</f>
        <v/>
      </c>
      <c r="AG13" s="10" t="str">
        <f>IF(K13="","",IF(K13&gt;J13,1,0))</f>
        <v/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38">
        <v>3</v>
      </c>
      <c r="C14" s="149" t="str">
        <f>IF(C3="","",VLOOKUP(B14,$B$3:$E$6,2,FALSE))</f>
        <v/>
      </c>
      <c r="D14" s="140">
        <v>4</v>
      </c>
      <c r="E14" s="141" t="str">
        <f>IF(C6="","",VLOOKUP(D14,$B$3:$E$6,2,FALSE))</f>
        <v/>
      </c>
      <c r="F14" s="142"/>
      <c r="G14" s="143"/>
      <c r="H14" s="144"/>
      <c r="I14" s="143"/>
      <c r="J14" s="142"/>
      <c r="K14" s="145"/>
      <c r="L14" s="144"/>
      <c r="M14" s="143"/>
      <c r="N14" s="142"/>
      <c r="O14" s="145"/>
      <c r="P14" s="144"/>
      <c r="Q14" s="143"/>
      <c r="R14" s="142"/>
      <c r="S14" s="145"/>
      <c r="T14" s="146" t="str">
        <f>IF(F14="","",SUM(SUMPRODUCT(--(F14&gt;G14)),SUMPRODUCT(--(H14&gt;I14)),SUMPRODUCT(--(J14&gt;K14)),SUMPRODUCT(--(L14&gt;M14)),SUMPRODUCT(--(N14&gt;O14)),SUMPRODUCT(--(P14&gt;Q14)),SUMPRODUCT(--(R14&gt;S14))))</f>
        <v/>
      </c>
      <c r="U14" s="147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380" t="s">
        <v>17</v>
      </c>
      <c r="C16" s="385"/>
      <c r="D16" s="385"/>
      <c r="E16" s="381"/>
      <c r="F16" s="386" t="s">
        <v>8</v>
      </c>
      <c r="G16" s="387"/>
      <c r="H16" s="383" t="s">
        <v>9</v>
      </c>
      <c r="I16" s="387"/>
      <c r="J16" s="383" t="s">
        <v>10</v>
      </c>
      <c r="K16" s="387"/>
      <c r="L16" s="383" t="s">
        <v>11</v>
      </c>
      <c r="M16" s="387"/>
      <c r="N16" s="383" t="s">
        <v>12</v>
      </c>
      <c r="O16" s="387"/>
      <c r="P16" s="383" t="s">
        <v>13</v>
      </c>
      <c r="Q16" s="387"/>
      <c r="R16" s="383" t="s">
        <v>14</v>
      </c>
      <c r="S16" s="384"/>
      <c r="T16" s="380" t="s">
        <v>15</v>
      </c>
      <c r="U16" s="381"/>
    </row>
    <row r="17" spans="2:41">
      <c r="B17" s="128">
        <v>1</v>
      </c>
      <c r="C17" s="129" t="str">
        <f>IF(C3="","",VLOOKUP(B17,$B$3:$E$6,2,FALSE))</f>
        <v/>
      </c>
      <c r="D17" s="130">
        <v>4</v>
      </c>
      <c r="E17" s="131" t="str">
        <f>IF(C6="","",VLOOKUP(D17,$B$3:$E$6,2,FALSE))</f>
        <v/>
      </c>
      <c r="F17" s="132"/>
      <c r="G17" s="133"/>
      <c r="H17" s="134"/>
      <c r="I17" s="133"/>
      <c r="J17" s="132"/>
      <c r="K17" s="135"/>
      <c r="L17" s="134"/>
      <c r="M17" s="133"/>
      <c r="N17" s="132"/>
      <c r="O17" s="135"/>
      <c r="P17" s="134"/>
      <c r="Q17" s="133"/>
      <c r="R17" s="132"/>
      <c r="S17" s="135"/>
      <c r="T17" s="136" t="str">
        <f>IF(F17="","",SUM(SUMPRODUCT(--(F17&gt;G17)),SUMPRODUCT(--(H17&gt;I17)),SUMPRODUCT(--(J17&gt;K17)),SUMPRODUCT(--(L17&gt;M17)),SUMPRODUCT(--(N17&gt;O17)),SUMPRODUCT(--(P17&gt;Q17)),SUMPRODUCT(--(R17&gt;S17))))</f>
        <v/>
      </c>
      <c r="U17" s="137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38">
        <v>3</v>
      </c>
      <c r="C18" s="139" t="str">
        <f>IF(C5="","",VLOOKUP(B18,$B$3:$E$6,2,FALSE))</f>
        <v/>
      </c>
      <c r="D18" s="140">
        <v>2</v>
      </c>
      <c r="E18" s="141" t="str">
        <f>IF(C4="","",VLOOKUP(D18,$B$3:$E$6,2,FALSE))</f>
        <v/>
      </c>
      <c r="F18" s="142"/>
      <c r="G18" s="143"/>
      <c r="H18" s="144"/>
      <c r="I18" s="143"/>
      <c r="J18" s="142"/>
      <c r="K18" s="145"/>
      <c r="L18" s="144"/>
      <c r="M18" s="143"/>
      <c r="N18" s="142"/>
      <c r="O18" s="145"/>
      <c r="P18" s="144"/>
      <c r="Q18" s="143"/>
      <c r="R18" s="142"/>
      <c r="S18" s="145"/>
      <c r="T18" s="146" t="str">
        <f>IF(F18="","",SUM(SUMPRODUCT(--(F18&gt;G18)),SUMPRODUCT(--(H18&gt;I18)),SUMPRODUCT(--(J18&gt;K18)),SUMPRODUCT(--(L18&gt;M18)),SUMPRODUCT(--(N18&gt;O18)),SUMPRODUCT(--(P18&gt;Q18)),SUMPRODUCT(--(R18&gt;S18))))</f>
        <v/>
      </c>
      <c r="U18" s="147" t="str">
        <f>IF(F18="","",SUM(SUMPRODUCT(--(F18&lt;G18)),SUMPRODUCT(--(H18&lt;I18)),SUMPRODUCT(--(J18&lt;K18)),SUMPRODUCT(--(L18&lt;M18)),SUMPRODUCT(--(N18&lt;O18)),SUMPRODUCT(--(P18&lt;Q18)),SUMPRODUCT(--(R18&lt;S18))))</f>
        <v/>
      </c>
      <c r="AB18" s="10" t="str">
        <f>IF(F18="","",IF(F18&gt;G18,1,0))</f>
        <v/>
      </c>
      <c r="AC18" s="10" t="str">
        <f>IF(G18="","",IF(G18&gt;F18,1,0))</f>
        <v/>
      </c>
      <c r="AD18" s="10" t="str">
        <f>IF(H18="","",IF(H18&gt;I18,1,0))</f>
        <v/>
      </c>
      <c r="AE18" s="10" t="str">
        <f>IF(I18="","",IF(I18&gt;H18,1,0))</f>
        <v/>
      </c>
      <c r="AF18" s="10" t="str">
        <f>IF(J18="","",IF(J18&gt;K18,1,0))</f>
        <v/>
      </c>
      <c r="AG18" s="10" t="str">
        <f>IF(K18="","",IF(K18&gt;J18,1,0))</f>
        <v/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382"/>
      <c r="C21" s="382"/>
      <c r="D21" s="382"/>
      <c r="E21" s="382"/>
      <c r="F21" s="382"/>
      <c r="G21" s="382"/>
      <c r="H21" s="382"/>
      <c r="I21" s="382"/>
      <c r="J21" s="382"/>
      <c r="K21" s="382"/>
      <c r="L21" s="382"/>
      <c r="M21" s="382"/>
      <c r="N21" s="382"/>
      <c r="O21" s="382"/>
      <c r="P21" s="382"/>
      <c r="Q21" s="382"/>
      <c r="R21" s="382"/>
      <c r="S21" s="382"/>
      <c r="T21" s="382"/>
      <c r="U21" s="382"/>
    </row>
  </sheetData>
  <mergeCells count="63">
    <mergeCell ref="B21:U21"/>
    <mergeCell ref="N16:O16"/>
    <mergeCell ref="P16:Q16"/>
    <mergeCell ref="N12:O12"/>
    <mergeCell ref="B12:E12"/>
    <mergeCell ref="F12:G12"/>
    <mergeCell ref="H12:I12"/>
    <mergeCell ref="J12:K12"/>
    <mergeCell ref="B16:E16"/>
    <mergeCell ref="F16:G16"/>
    <mergeCell ref="H16:I16"/>
    <mergeCell ref="J16:K16"/>
    <mergeCell ref="L16:M16"/>
    <mergeCell ref="L12:M12"/>
    <mergeCell ref="R16:S16"/>
    <mergeCell ref="T8:U8"/>
    <mergeCell ref="AB8:AC8"/>
    <mergeCell ref="T16:U16"/>
    <mergeCell ref="P12:Q12"/>
    <mergeCell ref="R12:S12"/>
    <mergeCell ref="T12:U12"/>
    <mergeCell ref="N8:O8"/>
    <mergeCell ref="C5:E5"/>
    <mergeCell ref="R5:S5"/>
    <mergeCell ref="C6:E6"/>
    <mergeCell ref="R6:S6"/>
    <mergeCell ref="B8:E8"/>
    <mergeCell ref="F8:G8"/>
    <mergeCell ref="H8:I8"/>
    <mergeCell ref="J8:K8"/>
    <mergeCell ref="L8:M8"/>
    <mergeCell ref="P8:Q8"/>
    <mergeCell ref="R8:S8"/>
    <mergeCell ref="C4:E4"/>
    <mergeCell ref="R4:S4"/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  <mergeCell ref="C3:E3"/>
    <mergeCell ref="R3:S3"/>
    <mergeCell ref="X5:Z5"/>
    <mergeCell ref="AK5:AL5"/>
    <mergeCell ref="AK6:AL6"/>
    <mergeCell ref="AN8:AO8"/>
    <mergeCell ref="AB2:AE2"/>
    <mergeCell ref="AK2:AL2"/>
    <mergeCell ref="X3:Z3"/>
    <mergeCell ref="AK3:AL3"/>
    <mergeCell ref="X4:Z4"/>
    <mergeCell ref="AK4:AL4"/>
    <mergeCell ref="X2:Z2"/>
    <mergeCell ref="AF8:AG8"/>
    <mergeCell ref="AH8:AI8"/>
    <mergeCell ref="AJ8:AK8"/>
    <mergeCell ref="AL8:AM8"/>
    <mergeCell ref="AD8:AE8"/>
  </mergeCells>
  <pageMargins left="0.16" right="0.2" top="0.75" bottom="0.75" header="0.3" footer="0.3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28</vt:i4>
      </vt:variant>
    </vt:vector>
  </HeadingPairs>
  <TitlesOfParts>
    <vt:vector size="28" baseType="lpstr">
      <vt:lpstr>PARTICIPANTS</vt:lpstr>
      <vt:lpstr>GROUPS</vt:lpstr>
      <vt:lpstr>Baza</vt:lpstr>
      <vt:lpstr>Example G3</vt:lpstr>
      <vt:lpstr> I</vt:lpstr>
      <vt:lpstr> II</vt:lpstr>
      <vt:lpstr> III</vt:lpstr>
      <vt:lpstr>IV</vt:lpstr>
      <vt:lpstr>V</vt:lpstr>
      <vt:lpstr>VI</vt:lpstr>
      <vt:lpstr>VII</vt:lpstr>
      <vt:lpstr>VIII</vt:lpstr>
      <vt:lpstr>IX</vt:lpstr>
      <vt:lpstr>X</vt:lpstr>
      <vt:lpstr>XI</vt:lpstr>
      <vt:lpstr>XII</vt:lpstr>
      <vt:lpstr>XIII</vt:lpstr>
      <vt:lpstr>XIV</vt:lpstr>
      <vt:lpstr>XV</vt:lpstr>
      <vt:lpstr>XVI</vt:lpstr>
      <vt:lpstr>KO6(3 G)</vt:lpstr>
      <vt:lpstr>KO8(4 G)</vt:lpstr>
      <vt:lpstr>KO12(6 G)</vt:lpstr>
      <vt:lpstr>KO16(8 G)</vt:lpstr>
      <vt:lpstr>KO 20(10 G)</vt:lpstr>
      <vt:lpstr>KO 24(12 G)</vt:lpstr>
      <vt:lpstr>KO 32(16 G)</vt:lpstr>
      <vt:lpstr>KO 48(24 G)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2025-11-22T19:23:59Z</dcterms:modified>
</cp:coreProperties>
</file>