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A9E416B0-EEAC-42BA-B1A0-1AA2FA8E2514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5" i="19"/>
  <c r="K25" i="19"/>
  <c r="K3" i="19"/>
  <c r="K6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8" i="19"/>
  <c r="K30" i="19"/>
  <c r="K7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4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5" i="19"/>
  <c r="J25" i="19"/>
  <c r="J3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8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20" i="19"/>
  <c r="I25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8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4" i="19"/>
  <c r="D45" i="36" l="1"/>
  <c r="D46" i="36"/>
  <c r="D38" i="36"/>
  <c r="D37" i="36"/>
  <c r="D4" i="1"/>
  <c r="C3" i="37" s="1"/>
  <c r="M3" i="19"/>
  <c r="M6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8" i="19"/>
  <c r="M30" i="19"/>
  <c r="M7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5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G32" i="47"/>
  <c r="D3" i="36"/>
  <c r="G7" i="47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G44" i="47"/>
  <c r="Q38" i="47" s="1"/>
  <c r="AB26" i="47" s="1"/>
  <c r="D6" i="36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<sst xmlns="http://schemas.openxmlformats.org/spreadsheetml/2006/main" count="2547" uniqueCount="859">
  <si>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</si>
  <si>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</si>
  <si>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</si>
  <si>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</si>
  <si>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</si>
  <si>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</si>
  <si>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</si>
  <si>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</si>
  <si>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</si>
  <si>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</si>
  <si>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</si>
  <si>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</si>
  <si>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</si>
  <si>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</si>
  <si>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</si>
  <si>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</si>
  <si>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</si>
  <si>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</si>
  <si>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</si>
  <si>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</si>
  <si>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</si>
  <si>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</si>
  <si>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</si>
  <si>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</si>
  <si>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</si>
  <si>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</si>
  <si>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</si>
  <si>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</si>
  <si>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</si>
  <si>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</si>
  <si>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</si>
  <si>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</si>
  <si>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</si>
  <si>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</si>
  <si>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</si>
  <si>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</si>
  <si>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</si>
  <si>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</si>
  <si>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</si>
  <si>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</si>
  <si>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</si>
  <si>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</si>
  <si>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</si>
  <si>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</si>
  <si>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</si>
  <si>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</si>
  <si>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</si>
  <si>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</si>
  <si>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</si>
  <si>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</si>
  <si>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</si>
  <si>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</si>
  <si>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</si>
  <si>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</si>
  <si>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</si>
  <si>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</si>
  <si>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</si>
  <si>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</si>
  <si>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</si>
  <si>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</si>
  <si>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</si>
  <si>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</si>
  <si>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</si>
  <si>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</si>
  <si>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</si>
  <si>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</si>
  <si>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</si>
  <si>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</si>
  <si>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</si>
  <si>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</si>
  <si>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</si>
  <si>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</si>
  <si>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</si>
  <si>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</si>
  <si>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</si>
  <si>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</si>
  <si>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</si>
  <si>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</si>
  <si>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</si>
  <si>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</si>
  <si>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</si>
  <si>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</si>
  <si>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</si>
  <si>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</si>
  <si>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</si>
  <si>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</si>
  <si>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</si>
  <si>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</si>
  <si>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</si>
  <si>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</si>
  <si>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</si>
  <si>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</si>
  <si>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</si>
  <si>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</si>
  <si>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</si>
  <si>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</si>
  <si>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</si>
  <si>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</si>
  <si>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</si>
  <si>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</si>
  <si>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</si>
  <si>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</si>
  <si>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</si>
  <si>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</si>
  <si>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</si>
  <si>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</si>
  <si>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</si>
  <si>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</si>
  <si>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</si>
  <si>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</si>
  <si>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</si>
  <si>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</si>
  <si>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</si>
  <si>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</si>
  <si>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</si>
  <si>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</si>
  <si>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</si>
  <si>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</si>
  <si>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</si>
  <si>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</si>
  <si>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</si>
  <si>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</si>
  <si>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</si>
  <si>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</si>
  <si>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</si>
  <si>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</si>
  <si>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</si>
  <si>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</si>
  <si>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</si>
  <si>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</si>
  <si>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</si>
  <si>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</si>
  <si>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</si>
  <si>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</si>
  <si>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</si>
  <si>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</si>
  <si>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</si>
  <si>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</si>
  <si>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</si>
  <si>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</si>
  <si>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</si>
  <si>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</si>
  <si>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</si>
  <si>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</si>
  <si>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</si>
  <si>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</si>
  <si>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</si>
  <si>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</si>
  <si>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</si>
  <si>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</si>
  <si>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</si>
  <si>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</si>
  <si>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</si>
  <si>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</si>
  <si>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</si>
  <si>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</si>
  <si>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</si>
  <si>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</si>
  <si>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</si>
  <si>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</si>
  <si>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</si>
  <si>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</si>
  <si>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</si>
  <si>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</si>
  <si>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</si>
  <si>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</si>
  <si>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</si>
  <si>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</si>
  <si>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</si>
  <si>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</si>
  <si>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</si>
  <si>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</si>
  <si>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</si>
  <si>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</si>
  <si>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</si>
  <si>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</si>
  <si>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</si>
  <si>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</si>
  <si>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</si>
  <si>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</si>
  <si>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</si>
  <si>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</si>
  <si>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</si>
  <si>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</si>
  <si>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</si>
  <si>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</si>
  <si>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</si>
  <si>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</si>
  <si>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</si>
  <si>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</si>
  <si>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</si>
  <si>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</si>
  <si>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</si>
  <si>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</si>
  <si>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</si>
  <si>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</si>
  <si>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</si>
  <si>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</si>
  <si>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</si>
  <si>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</si>
  <si>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</si>
  <si>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</si>
  <si>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</si>
  <si>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</si>
  <si>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</si>
  <si>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</si>
  <si>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</si>
  <si>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</si>
  <si>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</si>
  <si>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</si>
  <si>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</si>
  <si>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</si>
  <si>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</si>
  <si>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</si>
  <si>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</si>
  <si>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</si>
  <si>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</si>
  <si>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</si>
  <si>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</si>
  <si>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</si>
  <si>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</si>
  <si>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</si>
  <si>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</si>
  <si>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</si>
  <si>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</si>
  <si>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</si>
  <si>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</si>
  <si>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</si>
  <si>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</si>
  <si>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</si>
  <si>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</si>
  <si>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</si>
  <si>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</si>
  <si>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</si>
  <si>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</si>
  <si>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</si>
  <si>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</si>
  <si>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</si>
  <si>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</si>
  <si>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</si>
  <si>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</si>
  <si>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</si>
  <si>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</si>
  <si>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</si>
  <si>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</si>
  <si>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</si>
  <si>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</si>
  <si>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</si>
  <si>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</si>
  <si>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</si>
  <si>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</si>
  <si>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</si>
  <si>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</si>
  <si>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</si>
  <si>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</si>
  <si>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</si>
  <si>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</si>
  <si>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</si>
  <si>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</si>
  <si>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</si>
  <si>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</si>
  <si>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</si>
  <si>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</si>
  <si>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</si>
  <si>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</si>
  <si>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</si>
  <si>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</si>
  <si>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</si>
  <si>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</si>
  <si>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</si>
  <si>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</si>
  <si>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</si>
  <si>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</si>
  <si>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</si>
  <si>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</si>
  <si>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</si>
  <si>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</si>
  <si>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</si>
  <si>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</si>
  <si>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</si>
  <si>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</si>
  <si>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</si>
  <si>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</si>
  <si>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</si>
  <si>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</si>
  <si>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</si>
  <si>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</si>
  <si>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</si>
  <si>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</si>
  <si>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</si>
  <si>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</si>
  <si>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</si>
  <si>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</si>
  <si>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</si>
  <si>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</si>
  <si>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</si>
  <si>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</si>
  <si>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</si>
  <si>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</si>
  <si>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</si>
  <si>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</si>
  <si>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</si>
  <si>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</si>
  <si>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</si>
  <si>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</si>
  <si>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</si>
  <si>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</si>
  <si>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</si>
  <si>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</si>
  <si>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</si>
  <si>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</si>
  <si>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</si>
  <si>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</si>
  <si>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</si>
  <si>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</si>
  <si>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</si>
  <si>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</si>
  <si>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</si>
  <si>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</si>
  <si>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</si>
  <si>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</si>
  <si>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</si>
  <si>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</si>
  <si>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</si>
  <si>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</si>
  <si>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</si>
  <si>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</si>
  <si>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</si>
  <si>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</si>
  <si>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</si>
  <si>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</si>
  <si>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</si>
  <si>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</si>
  <si>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</si>
  <si>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</si>
  <si>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</si>
  <si>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</si>
  <si>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</si>
  <si>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</si>
  <si>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</si>
  <si>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</si>
  <si>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</si>
  <si>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</si>
  <si>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</si>
  <si>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</si>
  <si>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</si>
  <si>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</si>
  <si>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</si>
  <si>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</si>
  <si>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</si>
  <si>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</si>
  <si>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</si>
  <si>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</si>
  <si>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</si>
  <si>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</si>
  <si>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</si>
  <si>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</si>
  <si>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</si>
  <si>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</si>
  <si>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</si>
  <si>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</si>
  <si>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</si>
  <si>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</si>
  <si>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</si>
  <si>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</si>
  <si>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</si>
  <si>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</si>
  <si>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</si>
  <si>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</si>
  <si>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</si>
  <si>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</si>
  <si>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</si>
  <si>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</si>
  <si>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</si>
  <si>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</si>
  <si>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</si>
  <si>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</si>
  <si>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</si>
  <si>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</si>
  <si>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</si>
  <si>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</si>
  <si>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</si>
  <si>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</si>
  <si>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</si>
  <si>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</si>
  <si>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</si>
  <si>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</si>
  <si>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</si>
  <si>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</si>
  <si>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</si>
  <si>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</si>
  <si>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</si>
  <si>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</si>
  <si>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</si>
  <si>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</si>
  <si>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</si>
  <si>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</si>
  <si>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</si>
  <si>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</si>
  <si>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</si>
  <si>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</si>
  <si>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</si>
  <si>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</si>
  <si>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</si>
  <si>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</si>
  <si>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</si>
  <si>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</si>
  <si>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</si>
  <si>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</si>
  <si>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</si>
  <si>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</si>
  <si>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</si>
  <si>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</si>
  <si>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</si>
  <si>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</si>
  <si>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</si>
  <si>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</si>
  <si>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</si>
  <si>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</si>
  <si>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</si>
  <si>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</si>
  <si>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</si>
  <si>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</si>
  <si>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</si>
  <si>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</si>
  <si>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</si>
  <si>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</si>
  <si>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</si>
  <si>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</si>
  <si>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</si>
  <si>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</si>
  <si>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</si>
  <si>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</si>
  <si>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</si>
  <si>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</si>
  <si>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</si>
  <si>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</si>
  <si>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</si>
  <si>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</si>
  <si>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</si>
  <si>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</si>
  <si>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</si>
  <si>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</si>
  <si>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</si>
  <si>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</si>
  <si>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</si>
  <si>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</si>
  <si>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</si>
  <si>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</si>
  <si>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</si>
  <si>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</si>
  <si>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</si>
  <si>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</si>
  <si>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</si>
  <si>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</si>
  <si>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</si>
  <si>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</si>
  <si>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</si>
  <si>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</si>
  <si>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</si>
  <si>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</si>
  <si>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</si>
  <si>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</si>
  <si>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</si>
  <si>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</si>
  <si>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</si>
  <si>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</si>
  <si>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</si>
  <si>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</si>
  <si>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</si>
  <si>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</si>
  <si>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</si>
  <si>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</si>
  <si>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</si>
  <si>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</si>
  <si>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</si>
  <si>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</si>
  <si>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</si>
  <si>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</si>
  <si>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</si>
  <si>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</si>
  <si>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</si>
  <si>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</si>
  <si>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</si>
  <si>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</si>
  <si>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</si>
  <si>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</si>
  <si>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</si>
  <si>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</si>
  <si>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</si>
  <si>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</si>
  <si>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</si>
  <si>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</si>
  <si>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</si>
  <si>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</si>
  <si>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</si>
  <si>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</si>
  <si>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</si>
  <si>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</si>
  <si>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</si>
  <si>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</si>
  <si>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</si>
  <si>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</si>
  <si>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</si>
  <si>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</si>
  <si>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</si>
  <si>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</si>
  <si>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</si>
  <si>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</si>
  <si>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</si>
  <si>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</si>
  <si>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</si>
  <si>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</si>
  <si>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</si>
  <si>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</si>
  <si>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</si>
  <si>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</si>
  <si>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</si>
  <si>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</si>
  <si>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</si>
  <si>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</si>
  <si>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</si>
  <si>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</si>
  <si>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</si>
  <si>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</si>
  <si>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</si>
  <si>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</si>
  <si>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</si>
  <si>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</si>
  <si>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</si>
  <si>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</si>
  <si>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</si>
  <si>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</si>
  <si>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</si>
  <si>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</si>
  <si>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</si>
  <si>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</si>
  <si>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</si>
  <si>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</si>
  <si>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</si>
  <si>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</si>
  <si>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</si>
  <si>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</si>
  <si>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</si>
  <si>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</si>
  <si>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</si>
  <si>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</si>
  <si>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</si>
  <si>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</si>
  <si>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</si>
  <si>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</si>
  <si>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</si>
  <si>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</si>
  <si>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</si>
  <si>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</si>
  <si>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</si>
  <si>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</si>
  <si>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</si>
  <si>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</si>
  <si>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</si>
  <si>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</si>
  <si>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</si>
  <si>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</si>
  <si>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</si>
  <si>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</si>
  <si>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</si>
  <si>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</si>
  <si>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</si>
  <si>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</si>
  <si>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</si>
  <si>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</si>
  <si>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</si>
  <si>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</si>
  <si>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</si>
  <si>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</si>
  <si>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</si>
  <si>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</si>
  <si>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</si>
  <si>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</si>
  <si>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</si>
  <si>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</si>
  <si>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</si>
  <si>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</si>
  <si>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</si>
  <si>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</si>
  <si>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</si>
  <si>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</si>
  <si>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</si>
  <si>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</si>
  <si>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</si>
  <si>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</si>
  <si>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</si>
  <si>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</si>
  <si>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</si>
  <si>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</si>
  <si>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</si>
  <si>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</si>
  <si>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</si>
  <si>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</si>
  <si>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</si>
  <si>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</si>
  <si>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</si>
  <si>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</si>
  <si>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</si>
  <si>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</si>
  <si>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</si>
  <si>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</si>
  <si>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</si>
  <si>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</si>
  <si>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</si>
  <si>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</si>
  <si>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</si>
  <si>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</si>
  <si>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</si>
  <si>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</si>
  <si>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</si>
  <si>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</si>
  <si>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</si>
  <si>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</si>
  <si>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</si>
  <si>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</si>
  <si>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</si>
  <si>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</si>
  <si>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</si>
  <si>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</si>
  <si>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</si>
  <si>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</si>
  <si>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</si>
  <si>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</si>
  <si>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</si>
  <si>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</si>
  <si>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</si>
  <si>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</si>
  <si>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</si>
  <si>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</si>
  <si>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</si>
  <si>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</si>
  <si>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</si>
  <si>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</si>
  <si>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</si>
  <si>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</si>
  <si>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</si>
  <si>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</si>
  <si>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</si>
  <si>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</si>
  <si>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</si>
  <si>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</si>
  <si>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</si>
  <si>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</si>
  <si>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</si>
  <si>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</si>
  <si>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</si>
  <si>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</si>
  <si>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</si>
  <si>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</si>
  <si>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</si>
  <si>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</si>
  <si>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</si>
  <si>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</si>
  <si>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</si>
  <si>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</si>
  <si>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</si>
  <si>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</si>
  <si>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</si>
  <si>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</si>
  <si>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</si>
  <si>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</si>
  <si>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</si>
  <si>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</si>
  <si>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</si>
  <si>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</si>
  <si>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</si>
  <si>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</si>
  <si>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</si>
  <si>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</si>
  <si>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</si>
  <si>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</si>
  <si>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</si>
  <si>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</si>
  <si>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</si>
  <si>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</si>
  <si>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</si>
  <si>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</si>
  <si>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</si>
  <si>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</si>
  <si>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</si>
  <si>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</si>
  <si>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</si>
  <si>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</si>
  <si>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</si>
  <si>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</si>
  <si>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</si>
  <si>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</si>
  <si>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</si>
  <si>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</si>
  <si>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</si>
  <si>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</si>
  <si>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</si>
  <si>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</si>
  <si>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</si>
  <si>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</si>
  <si>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</si>
  <si>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</si>
  <si>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</si>
  <si>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</si>
  <si>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</si>
  <si>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</si>
  <si>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</si>
  <si>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</si>
  <si>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</si>
  <si>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</si>
  <si>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</si>
  <si>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</si>
  <si>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</si>
  <si>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</si>
  <si>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</si>
  <si>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</si>
  <si>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</si>
  <si>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</si>
  <si>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</si>
  <si>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</si>
  <si>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</si>
  <si>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</si>
  <si>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</si>
  <si>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</si>
  <si>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</si>
  <si>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</si>
  <si>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</si>
  <si>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</si>
  <si>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</si>
  <si>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</si>
  <si>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</si>
  <si>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</si>
  <si>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</si>
  <si>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</si>
  <si>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</si>
  <si>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</si>
  <si>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</si>
  <si>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</si>
  <si>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</si>
  <si>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</si>
  <si>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</si>
  <si>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</si>
  <si>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</si>
  <si>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</si>
  <si>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</si>
  <si>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</si>
  <si>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</si>
  <si>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</si>
  <si>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</si>
  <si>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</si>
  <si>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</si>
  <si>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</si>
  <si>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</si>
  <si>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</si>
  <si>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</si>
  <si>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</si>
  <si>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</si>
  <si>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</si>
  <si>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</si>
  <si>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</si>
  <si>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</si>
  <si>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</si>
  <si>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</si>
  <si>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</si>
  <si>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</si>
  <si>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</si>
  <si>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</si>
  <si>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</si>
  <si>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</si>
  <si>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</si>
  <si>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</si>
  <si>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</si>
  <si>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</si>
  <si>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</si>
  <si>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</si>
  <si>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</si>
  <si>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</si>
  <si>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</si>
  <si>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</si>
  <si>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</si>
  <si>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</si>
  <si>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</si>
  <si>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</si>
  <si>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</si>
  <si>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</si>
  <si>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</si>
  <si>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</si>
  <si>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</si>
  <si>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</si>
  <si>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</si>
  <si>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</si>
  <si>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</si>
  <si>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</si>
  <si>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</si>
  <si>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</si>
  <si>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</si>
  <si>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</si>
  <si>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</si>
  <si>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</si>
  <si>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</si>
  <si>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</si>
  <si>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</si>
  <si>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</si>
  <si>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</si>
  <si>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</si>
  <si>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</si>
  <si>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</si>
  <si>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</si>
  <si>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</si>
  <si>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</si>
  <si>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</si>
  <si>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</si>
  <si>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</si>
  <si>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</si>
  <si>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</si>
  <si>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</si>
  <si>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</si>
  <si>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</si>
  <si>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</si>
  <si>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</si>
  <si>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</si>
  <si>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</si>
  <si>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</si>
  <si>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</si>
  <si>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</si>
  <si>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</si>
  <si>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</si>
  <si>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</si>
  <si>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</si>
  <si>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</si>
  <si>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</si>
  <si>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</si>
  <si>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</si>
  <si>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</si>
  <si>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</si>
  <si>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</si>
  <si>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</si>
  <si>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</si>
  <si>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</si>
  <si>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</si>
  <si>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</si>
  <si>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</si>
  <si>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</si>
  <si>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</si>
  <si>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</si>
  <si>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</si>
  <si>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</si>
  <si>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</si>
  <si>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</si>
  <si>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</si>
  <si>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</si>
  <si>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</si>
  <si>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</si>
  <si>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М. Смолиќ - Ф. Јованоска</t>
  </si>
  <si>
    <t>А. Смолиќ - Е. Марковска</t>
  </si>
  <si>
    <t>М. Стајковска - С. Ризовска</t>
  </si>
  <si>
    <t>И. Флеминг - Ј. Зифовска</t>
  </si>
  <si>
    <t>Б. Јовевска - Б. Печинска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</si>
</sst>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I3" sqref="I3:I7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9" t="s">
        <v>123</v>
      </c>
      <c r="C1" s="360"/>
      <c r="D1" s="360"/>
      <c r="E1" s="360"/>
      <c r="F1" s="361" t="s">
        <v>121</v>
      </c>
      <c r="G1" s="362"/>
      <c r="H1" s="362"/>
      <c r="I1" s="362"/>
      <c r="J1" s="362"/>
      <c r="K1" s="362"/>
      <c r="L1" s="362"/>
      <c r="M1" s="362"/>
      <c r="N1" s="362"/>
      <c r="O1" s="36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7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6</v>
      </c>
      <c r="G3" s="250"/>
      <c r="H3" s="36"/>
      <c r="I3" s="352" t="s">
        <v>854</v>
      </c>
      <c r="J3" s="300" t="str">
        <f>IF(ISERROR(VLOOKUP(H3,Baza!A:C,3,FALSE)),"",(VLOOKUP(H3,Baza!A:C,3,FALSE)))</f>
        <v/>
      </c>
      <c r="K3" s="313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6</v>
      </c>
      <c r="O3" s="250">
        <v>1616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1</v>
      </c>
      <c r="G4" s="243"/>
      <c r="H4" s="36"/>
      <c r="I4" s="353" t="s">
        <v>856</v>
      </c>
      <c r="J4" s="353" t="s">
        <v>271</v>
      </c>
      <c r="K4" s="312" t="str">
        <f>IF(ISERROR(VLOOKUP(H4,Baza!A:D,4,FALSE)),"",(VLOOKUP(H4,Baza!A:D,4,FALSE)))</f>
        <v/>
      </c>
      <c r="M4" s="239" t="e">
        <f t="shared" si="0"/>
        <v>#N/A</v>
      </c>
      <c r="N4" s="239">
        <v>1</v>
      </c>
      <c r="O4" s="243">
        <v>1079</v>
      </c>
    </row>
    <row r="5" spans="2:17">
      <c r="B5" s="355"/>
      <c r="C5" s="265">
        <v>3</v>
      </c>
      <c r="D5" s="287" t="str">
        <f t="shared" si="1"/>
        <v/>
      </c>
      <c r="E5" s="288" t="str">
        <f t="shared" si="2"/>
        <v/>
      </c>
      <c r="F5" s="284">
        <v>4</v>
      </c>
      <c r="G5" s="243"/>
      <c r="H5" s="36"/>
      <c r="I5" s="353" t="s">
        <v>855</v>
      </c>
      <c r="J5" s="252" t="str">
        <f>IF(ISERROR(VLOOKUP(H5,Baza!A:C,3,FALSE)),"",(VLOOKUP(H5,Baza!A:C,3,FALSE)))</f>
        <v/>
      </c>
      <c r="K5" s="312" t="str">
        <f>IF(ISERROR(VLOOKUP(H5,Baza!A:D,4,FALSE)),"",(VLOOKUP(H5,Baza!A:D,4,FALSE)))</f>
        <v/>
      </c>
      <c r="M5" s="239" t="e">
        <f t="shared" si="0"/>
        <v>#N/A</v>
      </c>
      <c r="N5" s="239">
        <v>4</v>
      </c>
      <c r="O5" s="243">
        <v>185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7</v>
      </c>
      <c r="G6" s="250"/>
      <c r="H6" s="36"/>
      <c r="I6" s="353" t="s">
        <v>858</v>
      </c>
      <c r="J6" s="353" t="s">
        <v>271</v>
      </c>
      <c r="K6" s="312" t="str">
        <f>IF(ISERROR(VLOOKUP(H6,Baza!A:D,4,FALSE)),"",(VLOOKUP(H6,Baza!A:D,4,FALSE)))</f>
        <v/>
      </c>
      <c r="M6" s="239" t="e">
        <f t="shared" si="0"/>
        <v>#N/A</v>
      </c>
      <c r="N6" s="239">
        <v>7</v>
      </c>
      <c r="O6" s="243">
        <v>155</v>
      </c>
    </row>
    <row r="7" spans="2:17">
      <c r="B7" s="354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26</v>
      </c>
      <c r="G7" s="243"/>
      <c r="H7" s="36"/>
      <c r="I7" s="353" t="s">
        <v>857</v>
      </c>
      <c r="J7" s="353" t="s">
        <v>271</v>
      </c>
      <c r="K7" s="312" t="str">
        <f>IF(ISERROR(VLOOKUP(H7,Baza!A:D,4,FALSE)),"",(VLOOKUP(H7,Baza!A:D,4,FALSE)))</f>
        <v/>
      </c>
      <c r="M7" s="239" t="e">
        <f t="shared" si="0"/>
        <v>#N/A</v>
      </c>
      <c r="N7" s="239">
        <v>26</v>
      </c>
      <c r="O7" s="243">
        <v>63</v>
      </c>
    </row>
    <row r="8" spans="2:17">
      <c r="B8" s="355"/>
      <c r="C8" s="265">
        <v>6</v>
      </c>
      <c r="D8" s="287" t="str">
        <f t="shared" si="1"/>
        <v/>
      </c>
      <c r="E8" s="288" t="str">
        <f t="shared" si="2"/>
        <v/>
      </c>
      <c r="F8" s="284">
        <v>24</v>
      </c>
      <c r="G8" s="243"/>
      <c r="H8" s="350"/>
      <c r="I8" s="252" t="str">
        <f>IF(ISERROR(VLOOKUP(H8,Baza!A:C,2,FALSE)&amp;" "&amp;"("&amp;H8&amp;")"),"",(VLOOKUP(H8,Baza!A:C,2,FALSE)&amp;" "&amp;"("&amp;H8&amp;")"))</f>
        <v/>
      </c>
      <c r="J8" s="252" t="str">
        <f>IF(ISERROR(VLOOKUP(H8,Baza!A:C,3,FALSE)),"",(VLOOKUP(H8,Baza!A:C,3,FALSE)))</f>
        <v/>
      </c>
      <c r="K8" s="312" t="str">
        <f>IF(ISERROR(VLOOKUP(H8,Baza!A:D,4,FALSE)),"",(VLOOKUP(H8,Baza!A:D,4,FALSE)))</f>
        <v/>
      </c>
      <c r="M8" s="239" t="e">
        <f t="shared" si="0"/>
        <v>#N/A</v>
      </c>
      <c r="N8" s="239">
        <v>24</v>
      </c>
      <c r="O8" s="243"/>
    </row>
    <row r="9" spans="2:17">
      <c r="B9" s="355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50"/>
      <c r="I9" s="252" t="str">
        <f>IF(ISERROR(VLOOKUP(H9,Baza!A:C,2,FALSE)&amp;" "&amp;"("&amp;H9&amp;")"),"",(VLOOKUP(H9,Baza!A:C,2,FALSE)&amp;" "&amp;"("&amp;H9&amp;")"))</f>
        <v/>
      </c>
      <c r="J9" s="252" t="str">
        <f>IF(ISERROR(VLOOKUP(H9,Baza!A:C,3,FALSE)),"",(VLOOKUP(H9,Baza!A:C,3,FALSE)))</f>
        <v/>
      </c>
      <c r="K9" s="312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/>
      <c r="Q9" s="324"/>
    </row>
    <row r="10" spans="2:17" ht="16.2" thickBot="1">
      <c r="B10" s="356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50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2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4"/>
    </row>
    <row r="11" spans="2:17">
      <c r="B11" s="357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55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55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58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4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5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5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56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7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4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56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7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4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6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7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4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6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7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4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6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7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4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6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7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4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6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4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6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4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6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4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6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4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6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4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6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4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6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4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6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4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6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IF(GROUPS!F12="","",GROUPS!F12)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IF(GROUPS!H12="","",GROUPS!H12)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IF(GROUPS!J9="","",GROUPS!J9)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IF(GROUPS!J10="","",GROUPS!J10)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IF(GROUPS!J11="","",GROUPS!J11)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IF(GROUPS!J12="","",GROUPS!J12)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IF(GROUPS!D14="","",GROUPS!D14)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IF(GROUPS!D15="","",GROUPS!D15)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IF(GROUPS!D16="","",GROUPS!D16)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IF(GROUPS!D17="","",GROUPS!D17)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IF(GROUPS!F14="","",GROUPS!F14)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IF(GROUPS!F15="","",GROUPS!F15)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IF(GROUPS!F16="","",GROUPS!F16)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IF(GROUPS!F17="","",GROUPS!F17)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IF(GROUPS!H14="","",GROUPS!H14)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IF(GROUPS!H15="","",GROUPS!H15)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IF(GROUPS!H16="","",GROUPS!H16)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IF(GROUPS!H17="","",GROUPS!H17)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IF(GROUPS!J14="","",GROUPS!J14)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IF(GROUPS!J15="","",GROUPS!J15)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IF(GROUPS!J16="","",GROUPS!J16)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IF(GROUPS!J17="","",GROUPS!J17)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IF(GROUPS!D19="","",GROUPS!D19)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IF(GROUPS!D20="","",GROUPS!D20)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IF(GROUPS!D21="","",GROUPS!D21)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IF(GROUPS!D22="","",GROUPS!D22)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IF(GROUPS!F19="","",GROUPS!F19)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IF(GROUPS!F20="","",GROUPS!F20)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IF(GROUPS!F21="","",GROUPS!F21)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IF(GROUPS!F22="","",GROUPS!F22)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IF(GROUPS!H19="","",GROUPS!H19)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IF(GROUPS!H20="","",GROUPS!H20)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IF(GROUPS!H21="","",GROUPS!H21)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IF(GROUPS!H22="","",GROUPS!H22)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IF(GROUPS!J19="","",GROUPS!J19)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IF(GROUPS!J20="","",GROUPS!J20)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IF(GROUPS!J21="","",GROUPS!J21)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IF(GROUPS!J22="","",GROUPS!J22)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E10" zoomScale="90" zoomScaleNormal="90" workbookViewId="0">
      <selection activeCell="AH26" sqref="AH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7" t="s">
        <v>61</v>
      </c>
      <c r="D1" s="438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352" t="s">
        <v>854</v>
      </c>
    </row>
    <row r="4" spans="2:42" ht="16.2" thickBot="1">
      <c r="B4" s="214" t="s">
        <v>55</v>
      </c>
      <c r="C4" s="215">
        <v>2</v>
      </c>
      <c r="D4" s="353" t="s">
        <v>856</v>
      </c>
    </row>
    <row r="5" spans="2:42" ht="15.6">
      <c r="B5" s="218" t="s">
        <v>27</v>
      </c>
      <c r="C5" s="210">
        <v>3</v>
      </c>
      <c r="D5" s="353" t="s">
        <v>855</v>
      </c>
    </row>
    <row r="6" spans="2:42" ht="16.2" thickBot="1">
      <c r="B6" s="219" t="s">
        <v>54</v>
      </c>
      <c r="C6" s="216">
        <v>4</v>
      </c>
      <c r="D6" s="353" t="s">
        <v>858</v>
      </c>
    </row>
    <row r="7" spans="2:42" ht="15.6">
      <c r="B7" s="212" t="s">
        <v>29</v>
      </c>
      <c r="C7" s="213">
        <v>5</v>
      </c>
      <c r="D7" s="353" t="s">
        <v>857</v>
      </c>
      <c r="E7">
        <v>1</v>
      </c>
      <c r="F7" s="254">
        <v>1</v>
      </c>
      <c r="G7" s="96" t="str">
        <f>IF(F7="","",VLOOKUP(F7,$C$3:$D$8,2,FALSE))</f>
        <v>М. Смолиќ - Ф. Јованоска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М. Смолиќ - Ф. Јованоска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Б. Јовевска - Б. Печинска</v>
      </c>
      <c r="R14" s="75">
        <v>6</v>
      </c>
      <c r="S14" s="75">
        <v>3</v>
      </c>
      <c r="T14" s="75">
        <v>4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39" t="str">
        <f>IF(AJ25="","",IF(AJ25&gt;AJ26,AB25,AB26))</f>
        <v>М. Смолиќ - Ф. Јованоска</v>
      </c>
    </row>
    <row r="16" spans="2:42" ht="15.6">
      <c r="C16" s="35"/>
      <c r="D16" s="2"/>
      <c r="P16" s="76"/>
      <c r="Y16" s="80"/>
      <c r="AM16" s="439" t="str">
        <f>IF(AJ25="","",IF(AJ25&lt;AJ26,AB25,AB26))</f>
        <v>М. Стајковска - С. Ризовска</v>
      </c>
      <c r="AN16" s="439"/>
      <c r="AO16" s="440" t="str">
        <f>IF(AJ25=AJ26,"",IF(AJ34=AJ35,AB34,IF(AJ34&gt;AJ35,AB34,AB35)))</f>
        <v>Б. Јовевска - Б. Печинска</v>
      </c>
    </row>
    <row r="17" spans="3:42" ht="15.6">
      <c r="C17" s="35"/>
      <c r="D17" s="2"/>
      <c r="P17" s="76"/>
      <c r="Y17" s="80"/>
      <c r="AJ17" s="8"/>
      <c r="AM17" s="439"/>
      <c r="AN17" s="439"/>
      <c r="AO17" s="440"/>
    </row>
    <row r="18" spans="3:42" ht="15.6">
      <c r="C18" s="35"/>
      <c r="D18" s="2"/>
      <c r="P18" s="76"/>
      <c r="Y18" s="80"/>
      <c r="AJ18" s="8"/>
      <c r="AM18" s="439"/>
      <c r="AO18" s="440"/>
    </row>
    <row r="19" spans="3:42" ht="16.2" thickBot="1">
      <c r="C19" s="35"/>
      <c r="D19" s="2"/>
      <c r="E19">
        <v>2</v>
      </c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41" t="str">
        <f>IF(AJ25=AJ26,"",IF(OR(AJ34&gt;AJ35,AJ34&lt;AJ35),"",AB35))</f>
        <v>А. Смолиќ - Е. Марковска</v>
      </c>
    </row>
    <row r="20" spans="3:42" ht="16.2" thickBot="1">
      <c r="C20" s="35"/>
      <c r="D20" s="2" t="s">
        <v>851</v>
      </c>
      <c r="E20">
        <v>3</v>
      </c>
      <c r="F20" s="254">
        <v>4</v>
      </c>
      <c r="G20" s="96" t="str">
        <f>IF(F20="","",VLOOKUP(F20,$C$3:$D$8,2,FALSE))</f>
        <v>Б. Јовевска - Б. Печинска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42" t="s">
        <v>58</v>
      </c>
      <c r="AO20" s="441"/>
    </row>
    <row r="21" spans="3:42" ht="16.2" thickBot="1">
      <c r="C21" s="35"/>
      <c r="D21" s="2"/>
      <c r="Y21" s="80"/>
      <c r="AM21" s="445" t="s">
        <v>59</v>
      </c>
      <c r="AN21" s="443"/>
      <c r="AO21" s="441"/>
    </row>
    <row r="22" spans="3:42" ht="15.6">
      <c r="C22" s="35"/>
      <c r="D22" s="2"/>
      <c r="Y22" s="80"/>
      <c r="AM22" s="446"/>
      <c r="AN22" s="443"/>
      <c r="AO22" s="448" t="s">
        <v>60</v>
      </c>
    </row>
    <row r="23" spans="3:42" ht="16.2" thickBot="1">
      <c r="C23" s="35"/>
      <c r="D23" s="2"/>
      <c r="Y23" s="80"/>
      <c r="AM23" s="447"/>
      <c r="AN23" s="444"/>
      <c r="AO23" s="449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М. Смолиќ - Ф. Јованоска</v>
      </c>
      <c r="AC25" s="75">
        <v>14</v>
      </c>
      <c r="AD25" s="75">
        <v>10</v>
      </c>
      <c r="AE25" s="75">
        <v>11</v>
      </c>
      <c r="AF25" s="75">
        <v>12</v>
      </c>
      <c r="AG25" s="75">
        <v>11</v>
      </c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М. Стајковска - С. Ризовска</v>
      </c>
      <c r="AC26" s="75">
        <v>12</v>
      </c>
      <c r="AD26" s="75">
        <v>12</v>
      </c>
      <c r="AE26" s="75">
        <v>7</v>
      </c>
      <c r="AF26" s="75">
        <v>14</v>
      </c>
      <c r="AG26" s="75">
        <v>7</v>
      </c>
      <c r="AH26" s="75"/>
      <c r="AI26" s="75"/>
      <c r="AJ26" s="17">
        <f>IF(AC25="","",SUMPRODUCT(--(AC25:AI25&lt;AC26:AI26)))</f>
        <v>2</v>
      </c>
    </row>
    <row r="27" spans="3:42" ht="15.6">
      <c r="C27" s="35"/>
      <c r="D27" s="2"/>
      <c r="Y27" s="80"/>
      <c r="AA27" s="38"/>
      <c r="AL27" s="428" t="s">
        <v>81</v>
      </c>
      <c r="AM27" s="429"/>
      <c r="AN27" s="429"/>
      <c r="AO27" s="429"/>
      <c r="AP27" s="43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31" t="str">
        <f>IF(AJ25="","",IF(AJ25&gt;AJ26,AB25,AB26))</f>
        <v>М. Смолиќ - Ф. Јованоска</v>
      </c>
      <c r="AO28" s="431"/>
      <c r="AP28" s="43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32" t="str">
        <f>IF(AJ25="","",IF(AJ25&lt;AJ26,AB25,AB26))</f>
        <v>М. Стајковска - С. Ризовска</v>
      </c>
      <c r="AO29" s="432"/>
      <c r="AP29" s="43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3" t="str">
        <f>IF(AJ25=AJ26,"",IF(AJ34=AJ35,AB34,IF(AJ34&gt;AJ35,AB34,AB35)))</f>
        <v>Б. Јовевска - Б. Печинска</v>
      </c>
      <c r="AO30" s="433"/>
      <c r="AP30" s="433"/>
    </row>
    <row r="31" spans="3:42" ht="15.6">
      <c r="C31" s="35"/>
      <c r="D31" s="2" t="s">
        <v>851</v>
      </c>
      <c r="E31">
        <v>4</v>
      </c>
      <c r="F31" s="254">
        <v>3</v>
      </c>
      <c r="G31" s="96" t="str">
        <f>IF(F31="","",VLOOKUP(F31,$C$3:$D$8,2,FALSE))</f>
        <v>А. Смолиќ - Е. Марковска</v>
      </c>
      <c r="H31" s="75">
        <v>9</v>
      </c>
      <c r="I31" s="75">
        <v>12</v>
      </c>
      <c r="J31" s="75">
        <v>11</v>
      </c>
      <c r="K31" s="75">
        <v>11</v>
      </c>
      <c r="L31" s="75">
        <v>11</v>
      </c>
      <c r="M31" s="75"/>
      <c r="N31" s="75"/>
      <c r="O31" s="17">
        <f>IF(H31="","",SUMPRODUCT(--(H31:N31&gt;H32:N32)))</f>
        <v>3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3" t="str">
        <f>IF(AJ25=AJ26,"",IF(AJ34=AJ35,AB35,IF(AJ34&lt;AJ35,AB34,AB35)))</f>
        <v>А. Смолиќ - Е. Марковска</v>
      </c>
      <c r="AO31" s="433"/>
      <c r="AP31" s="433"/>
    </row>
    <row r="32" spans="3:42" ht="15.6">
      <c r="C32" s="35"/>
      <c r="D32" s="2"/>
      <c r="E32">
        <v>5</v>
      </c>
      <c r="F32" s="254">
        <v>5</v>
      </c>
      <c r="G32" s="96" t="str">
        <f>IF(F32="","",VLOOKUP(F32,$C$3:$D$8,2,FALSE))</f>
        <v>И. Флеминг - Ј. Зифовска</v>
      </c>
      <c r="H32" s="75">
        <v>11</v>
      </c>
      <c r="I32" s="75">
        <v>14</v>
      </c>
      <c r="J32" s="75">
        <v>6</v>
      </c>
      <c r="K32" s="75">
        <v>3</v>
      </c>
      <c r="L32" s="75">
        <v>5</v>
      </c>
      <c r="M32" s="75"/>
      <c r="N32" s="75"/>
      <c r="O32" s="17">
        <f>IF(H31="","",SUMPRODUCT(--(H31:N31&lt;H32:N32)))</f>
        <v>2</v>
      </c>
      <c r="Y32" s="80"/>
      <c r="AA32" s="38"/>
      <c r="AL32" s="87">
        <v>5</v>
      </c>
      <c r="AM32" s="88" t="s">
        <v>80</v>
      </c>
      <c r="AN32" s="434" t="str">
        <f>IF(O7="","",IF(O7&lt;O8,G7,G8))</f>
        <v/>
      </c>
      <c r="AO32" s="434"/>
      <c r="AP32" s="43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4" t="str">
        <f>IF(O19="","",IF(O19&lt;O20,G19,G20))</f>
        <v/>
      </c>
      <c r="AO33" s="434"/>
      <c r="AP33" s="43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Б. Јовевска - Б. Печинска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4" t="str">
        <f>IF(O31="","",IF(O31&lt;O32,G31,G32))</f>
        <v>И. Флеминг - Ј. Зифовска</v>
      </c>
      <c r="AO34" s="434"/>
      <c r="AP34" s="434"/>
    </row>
    <row r="35" spans="3:42">
      <c r="P35" s="76"/>
      <c r="Y35" s="80"/>
      <c r="AB35" s="98" t="str">
        <f>IF(Y37="","",IF(Y37&lt;Y38,Q37,Q38))</f>
        <v>А. Смолиќ - Е. Марковска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5" t="str">
        <f>IF(O43="","",IF(O43&lt;O44,G43,G44))</f>
        <v/>
      </c>
      <c r="AO35" s="435"/>
      <c r="AP35" s="435"/>
    </row>
    <row r="36" spans="3:42">
      <c r="P36" s="76"/>
      <c r="Y36" s="81"/>
      <c r="AL36" s="164"/>
      <c r="AM36" s="165"/>
      <c r="AN36" s="436"/>
      <c r="AO36" s="436"/>
      <c r="AP36" s="436"/>
    </row>
    <row r="37" spans="3:42">
      <c r="P37" s="76"/>
      <c r="Q37" s="95" t="str">
        <f>IF(O31="","",IF(O31&gt;O32,G31,G32))</f>
        <v>А. Смолиќ - Е. Марковска</v>
      </c>
      <c r="R37" s="75">
        <v>6</v>
      </c>
      <c r="S37" s="75">
        <v>3</v>
      </c>
      <c r="T37" s="75">
        <v>2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7"/>
      <c r="AO37" s="427"/>
      <c r="AP37" s="427"/>
    </row>
    <row r="38" spans="3:42">
      <c r="P38" s="82"/>
      <c r="Q38" s="95" t="str">
        <f>G44</f>
        <v>М. Стајковска - С. Ризовска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7"/>
      <c r="AO38" s="427"/>
      <c r="AP38" s="427"/>
    </row>
    <row r="39" spans="3:42">
      <c r="P39" s="76"/>
      <c r="AL39" s="163"/>
      <c r="AM39" s="4"/>
      <c r="AN39" s="427"/>
      <c r="AO39" s="427"/>
      <c r="AP39" s="427"/>
    </row>
    <row r="40" spans="3:42">
      <c r="P40" s="76"/>
      <c r="AL40" s="163"/>
      <c r="AM40" s="4"/>
      <c r="AN40" s="427"/>
      <c r="AO40" s="427"/>
      <c r="AP40" s="427"/>
    </row>
    <row r="41" spans="3:42">
      <c r="O41" s="8"/>
      <c r="P41" s="76"/>
      <c r="AL41" s="163"/>
      <c r="AM41" s="4"/>
      <c r="AN41" s="427"/>
      <c r="AO41" s="427"/>
      <c r="AP41" s="427"/>
    </row>
    <row r="42" spans="3:42">
      <c r="O42" s="8"/>
      <c r="P42" s="76"/>
      <c r="AL42" s="163"/>
      <c r="AM42" s="4"/>
      <c r="AN42" s="427"/>
      <c r="AO42" s="427"/>
      <c r="AP42" s="427"/>
    </row>
    <row r="43" spans="3:42">
      <c r="O43" s="255"/>
      <c r="AL43" s="163"/>
      <c r="AM43" s="4"/>
      <c r="AN43" s="427"/>
      <c r="AO43" s="427"/>
      <c r="AP43" s="427"/>
    </row>
    <row r="44" spans="3:42">
      <c r="E44">
        <v>6</v>
      </c>
      <c r="F44" s="254">
        <v>2</v>
      </c>
      <c r="G44" s="96" t="str">
        <f>IF(F44="","",VLOOKUP(F44,$C$3:$D$8,2,FALSE))</f>
        <v>М. Стајковска - С. Ризовска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7"/>
      <c r="AO50" s="427"/>
      <c r="AP50" s="427"/>
    </row>
    <row r="51" spans="36:42">
      <c r="AM51" s="4"/>
      <c r="AN51" s="427"/>
      <c r="AO51" s="427"/>
      <c r="AP51" s="427"/>
    </row>
    <row r="52" spans="36:42">
      <c r="AM52" s="4"/>
      <c r="AN52" s="427"/>
      <c r="AO52" s="427"/>
      <c r="AP52" s="427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50" t="s">
        <v>61</v>
      </c>
      <c r="D1" s="438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/>
      </c>
    </row>
    <row r="4" spans="2:48" ht="16.2" thickBot="1">
      <c r="B4" s="48" t="s">
        <v>55</v>
      </c>
      <c r="C4" s="48">
        <v>2</v>
      </c>
      <c r="D4" s="24" t="str">
        <f>IF(' I'!$X$3="","",' I'!$X$3)</f>
        <v/>
      </c>
    </row>
    <row r="5" spans="2:48" ht="15.6">
      <c r="B5" s="48" t="s">
        <v>27</v>
      </c>
      <c r="C5" s="48">
        <v>3</v>
      </c>
      <c r="D5" s="27" t="str">
        <f>IF(' II'!$X$2="","",' II'!$X$2)</f>
        <v/>
      </c>
    </row>
    <row r="6" spans="2:48" ht="16.2" thickBot="1">
      <c r="B6" s="48" t="s">
        <v>54</v>
      </c>
      <c r="C6" s="48">
        <v>4</v>
      </c>
      <c r="D6" s="28" t="str">
        <f>IF(' II'!$X$3="","",' II'!$X$3)</f>
        <v/>
      </c>
    </row>
    <row r="7" spans="2:48" ht="15.6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/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39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39" t="str">
        <f>IF(AK25="","",IF(AK25&lt;AK26,AC25,AC26))</f>
        <v/>
      </c>
      <c r="AO16" s="439"/>
      <c r="AP16" s="440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39"/>
      <c r="AO17" s="439"/>
      <c r="AP17" s="440"/>
    </row>
    <row r="18" spans="2:43" ht="15.6">
      <c r="B18" s="35"/>
      <c r="C18" s="35"/>
      <c r="D18" s="2"/>
      <c r="Q18" s="76"/>
      <c r="Z18" s="80"/>
      <c r="AK18" s="8"/>
      <c r="AN18" s="439"/>
      <c r="AP18" s="440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41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42" t="s">
        <v>58</v>
      </c>
      <c r="AP20" s="441"/>
    </row>
    <row r="21" spans="2:43" ht="16.350000000000001" customHeight="1" thickBot="1">
      <c r="C21" s="451" t="s">
        <v>598</v>
      </c>
      <c r="D21" s="451"/>
      <c r="Z21" s="80"/>
      <c r="AN21" s="445" t="s">
        <v>59</v>
      </c>
      <c r="AO21" s="443"/>
      <c r="AP21" s="441"/>
    </row>
    <row r="22" spans="2:43" ht="15.6" customHeight="1">
      <c r="C22" s="451"/>
      <c r="D22" s="451"/>
      <c r="Z22" s="80"/>
      <c r="AN22" s="446"/>
      <c r="AO22" s="443"/>
      <c r="AP22" s="448" t="s">
        <v>60</v>
      </c>
    </row>
    <row r="23" spans="2:43" ht="16.350000000000001" customHeight="1" thickBot="1">
      <c r="C23" s="451"/>
      <c r="D23" s="451"/>
      <c r="Z23" s="80"/>
      <c r="AN23" s="447"/>
      <c r="AO23" s="444"/>
      <c r="AP23" s="449"/>
    </row>
    <row r="24" spans="2:43" ht="15.6" customHeight="1">
      <c r="C24" s="451"/>
      <c r="D24" s="451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28" t="s">
        <v>81</v>
      </c>
      <c r="AN27" s="429"/>
      <c r="AO27" s="429"/>
      <c r="AP27" s="429"/>
      <c r="AQ27" s="43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31" t="str">
        <f>IF(AK25="","",IF(AK25&gt;AK26,AC25,AC26))</f>
        <v/>
      </c>
      <c r="AP28" s="431"/>
      <c r="AQ28" s="43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32" t="str">
        <f>IF(AK25="","",IF(AK25&lt;AK26,AC25,AC26))</f>
        <v/>
      </c>
      <c r="AP29" s="432"/>
      <c r="AQ29" s="43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3" t="str">
        <f>IF(AK25=AK26,"",IF(AK34=AK35,AC34,IF(AK34&gt;AK35,AC34,AC35)))</f>
        <v/>
      </c>
      <c r="AP30" s="433"/>
      <c r="AQ30" s="433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3" t="str">
        <f>IF(AK25=AK26,"",IF(AK34=AK35,AC35,IF(AK34&lt;AK35,AC34,AC35)))</f>
        <v/>
      </c>
      <c r="AP31" s="433"/>
      <c r="AQ31" s="433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4" t="str">
        <f>IF(P7="","",IF(P7&lt;P8,H7,H8))</f>
        <v/>
      </c>
      <c r="AP32" s="434"/>
      <c r="AQ32" s="43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34" t="str">
        <f>IF(P19="","",IF(P19&lt;P20,H19,H20))</f>
        <v/>
      </c>
      <c r="AP33" s="434"/>
      <c r="AQ33" s="43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4" t="str">
        <f>IF(P31="","",IF(P31&lt;P32,H31,H32))</f>
        <v/>
      </c>
      <c r="AP34" s="434"/>
      <c r="AQ34" s="434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4" t="str">
        <f>IF(P43="","",IF(P43&lt;P44,H43,H44))</f>
        <v/>
      </c>
      <c r="AP35" s="434"/>
      <c r="AQ35" s="434"/>
    </row>
    <row r="36" spans="3:43">
      <c r="Q36" s="76"/>
      <c r="Z36" s="81"/>
      <c r="AM36" s="163"/>
      <c r="AN36" s="4"/>
      <c r="AO36" s="427"/>
      <c r="AP36" s="427"/>
      <c r="AQ36" s="427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7"/>
      <c r="AP37" s="427"/>
      <c r="AQ37" s="427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7"/>
      <c r="AP38" s="427"/>
      <c r="AQ38" s="427"/>
    </row>
    <row r="39" spans="3:43">
      <c r="Q39" s="76"/>
      <c r="AM39" s="163"/>
      <c r="AN39" s="4"/>
      <c r="AO39" s="427"/>
      <c r="AP39" s="427"/>
      <c r="AQ39" s="427"/>
    </row>
    <row r="40" spans="3:43">
      <c r="Q40" s="76"/>
      <c r="AM40" s="163"/>
      <c r="AN40" s="4"/>
      <c r="AO40" s="427"/>
      <c r="AP40" s="427"/>
      <c r="AQ40" s="427"/>
    </row>
    <row r="41" spans="3:43">
      <c r="P41" s="8"/>
      <c r="Q41" s="76"/>
      <c r="AM41" s="163"/>
      <c r="AN41" s="4"/>
      <c r="AO41" s="427"/>
      <c r="AP41" s="427"/>
      <c r="AQ41" s="427"/>
    </row>
    <row r="42" spans="3:43">
      <c r="P42" s="8"/>
      <c r="Q42" s="76"/>
      <c r="AM42" s="163"/>
      <c r="AN42" s="4"/>
      <c r="AO42" s="427"/>
      <c r="AP42" s="427"/>
      <c r="AQ42" s="427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7"/>
      <c r="AP43" s="427"/>
      <c r="AQ43" s="427"/>
    </row>
    <row r="44" spans="3:43">
      <c r="F44">
        <v>8</v>
      </c>
      <c r="G44" s="314">
        <v>3</v>
      </c>
      <c r="H44" s="151" t="str">
        <f>IF(G44="","",VLOOKUP(G44,$C$3:$D$10,2,FALSE))</f>
        <v/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7"/>
      <c r="AP50" s="427"/>
      <c r="AQ50" s="427"/>
    </row>
    <row r="51" spans="37:43">
      <c r="AN51" s="4"/>
      <c r="AO51" s="427"/>
      <c r="AP51" s="427"/>
      <c r="AQ51" s="427"/>
    </row>
    <row r="52" spans="37:43">
      <c r="AN52" s="4"/>
      <c r="AO52" s="427"/>
      <c r="AP52" s="427"/>
      <c r="AQ52" s="427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7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9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9"/>
      <c r="AY18" s="440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3:52" ht="16.2" thickBot="1">
      <c r="C21" s="35"/>
      <c r="D21" s="2"/>
      <c r="F21" s="153"/>
      <c r="O21" s="8"/>
      <c r="P21" s="76"/>
      <c r="AI21" s="80"/>
      <c r="AW21" s="456" t="s">
        <v>59</v>
      </c>
      <c r="AX21" s="454"/>
      <c r="AY21" s="441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7"/>
      <c r="AX22" s="454"/>
      <c r="AY22" s="459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55"/>
      <c r="AY23" s="460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2" t="str">
        <f>IF(AT25="","",IF(AT25&gt;AT26,AL25,AL26))</f>
        <v/>
      </c>
      <c r="AY28" s="452"/>
      <c r="AZ28" s="452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5" t="str">
        <f>IF(Y43="","",IF(Y43&lt;Y44,Q43,Q44))</f>
        <v/>
      </c>
      <c r="AY35" s="435"/>
      <c r="AZ35" s="435"/>
    </row>
    <row r="36" spans="3:52">
      <c r="F36" s="153"/>
      <c r="Z36" s="76"/>
      <c r="AI36" s="81"/>
      <c r="AV36" s="164"/>
      <c r="AW36" s="165"/>
      <c r="AX36" s="436"/>
      <c r="AY36" s="436"/>
      <c r="AZ36" s="43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7"/>
      <c r="AY37" s="427"/>
      <c r="AZ37" s="42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7"/>
      <c r="AY38" s="427"/>
      <c r="AZ38" s="427"/>
    </row>
    <row r="39" spans="3:52">
      <c r="F39" s="153"/>
      <c r="Z39" s="76"/>
      <c r="AV39" s="163"/>
      <c r="AW39" s="4"/>
      <c r="AX39" s="427"/>
      <c r="AY39" s="427"/>
      <c r="AZ39" s="42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7"/>
      <c r="AY40" s="427"/>
      <c r="AZ40" s="42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7"/>
      <c r="AY41" s="427"/>
      <c r="AZ41" s="427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7"/>
      <c r="AY42" s="427"/>
      <c r="AZ42" s="42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7"/>
      <c r="AY43" s="427"/>
      <c r="AZ43" s="42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50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9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9"/>
      <c r="AY18" s="440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2:52" ht="16.2" thickBot="1">
      <c r="C21" s="35"/>
      <c r="D21" s="2"/>
      <c r="F21" s="153"/>
      <c r="O21" s="8"/>
      <c r="P21" s="76"/>
      <c r="AI21" s="80"/>
      <c r="AW21" s="462" t="s">
        <v>59</v>
      </c>
      <c r="AX21" s="454"/>
      <c r="AY21" s="441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3"/>
      <c r="AX22" s="454"/>
      <c r="AY22" s="459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4"/>
      <c r="AX23" s="455"/>
      <c r="AY23" s="460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31" t="str">
        <f>IF(AT25="","",IF(AT25&gt;AT26,AL25,AL26))</f>
        <v/>
      </c>
      <c r="AY28" s="431"/>
      <c r="AZ28" s="43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4" t="str">
        <f>IF(Y43="","",IF(Y43&lt;Y44,Q43,Q44))</f>
        <v/>
      </c>
      <c r="AY35" s="434"/>
      <c r="AZ35" s="43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38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1" t="str">
        <f>IF(BE25="","",IF(BE25&gt;BE26,AW25,AW26))</f>
        <v/>
      </c>
      <c r="BJ28" s="431"/>
      <c r="BK28" s="43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38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316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1" t="str">
        <f>IF(BE25="","",IF(BE25&gt;BE26,AW25,AW26))</f>
        <v/>
      </c>
      <c r="BJ28" s="431"/>
      <c r="BK28" s="43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50" t="s">
        <v>61</v>
      </c>
      <c r="D1" s="438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/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9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9" t="str">
        <f>IF(BE33=BE34,"",IF(BE33="","",IF(BE33&lt;BE34,AW33,AW34)))</f>
        <v/>
      </c>
      <c r="BH16" s="439"/>
      <c r="BI16" s="440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9"/>
      <c r="BH17" s="439"/>
      <c r="BI17" s="440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9"/>
      <c r="BI18" s="440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41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2" t="s">
        <v>58</v>
      </c>
      <c r="BI20" s="441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3"/>
      <c r="BI21" s="441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8" t="s">
        <v>59</v>
      </c>
      <c r="BH22" s="443"/>
      <c r="BI22" s="448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9"/>
      <c r="BH23" s="444"/>
      <c r="BI23" s="449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1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0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0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0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41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2" t="s">
        <v>58</v>
      </c>
      <c r="BI46" s="441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3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8" t="s">
        <v>59</v>
      </c>
      <c r="BH48" s="443"/>
      <c r="BI48" s="448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9"/>
      <c r="BH49" s="444"/>
      <c r="BI49" s="449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8" t="s">
        <v>81</v>
      </c>
      <c r="BG51" s="429"/>
      <c r="BH51" s="429"/>
      <c r="BI51" s="429"/>
      <c r="BJ51" s="43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71" t="str">
        <f>IF(BE33="","",IF(BE33&gt;BE34,AW33,AW34))</f>
        <v/>
      </c>
      <c r="BI52" s="471"/>
      <c r="BJ52" s="471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2" t="str">
        <f>IF(BE33=BE34,"",IF(BE33="","",IF(BE33&lt;BE34,AW33,AW34)))</f>
        <v/>
      </c>
      <c r="BI53" s="432"/>
      <c r="BJ53" s="43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3" t="str">
        <f>IF(BE33=BE34,"",IF(BE41=BE42,AW41,IF(BE41&gt;BE42,AW41,AW42)))</f>
        <v/>
      </c>
      <c r="BI54" s="433"/>
      <c r="BJ54" s="43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3" t="str">
        <f>IF(BE33=BE34,"",IF(BE41=BE42,AW42,IF(BE42&lt;BE41,AW42,AW41)))</f>
        <v/>
      </c>
      <c r="BI55" s="433"/>
      <c r="BJ55" s="43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4" t="str">
        <f>IF(AJ9="","",IF(AJ9&lt;AJ10,AB9,AB10))</f>
        <v/>
      </c>
      <c r="BI56" s="434"/>
      <c r="BJ56" s="43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4" t="str">
        <f>IF(AJ25="","",IF(AJ25&lt;AJ26,AB25,AB26))</f>
        <v/>
      </c>
      <c r="BI57" s="434"/>
      <c r="BJ57" s="43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4" t="str">
        <f>IF(AJ41="","",IF(AJ41&lt;AJ42,AB41,AB42))</f>
        <v/>
      </c>
      <c r="BI58" s="434"/>
      <c r="BJ58" s="43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4" t="str">
        <f>IF(AJ57="","",IF(AJ57&lt;AJ58,AB57,AB58))</f>
        <v/>
      </c>
      <c r="BI59" s="434"/>
      <c r="BJ59" s="43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50" t="s">
        <v>61</v>
      </c>
      <c r="D1" s="438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 ht="18.600000000000001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409" t="str">
        <f>IF(ISERROR(INDEX($C$3:$C$6,MATCH(W2,$T$3:$T$6,0))),"",(INDEX($C$3:$C$6,MATCH(W2,$T$3:$T$6,0))))</f>
        <v/>
      </c>
      <c r="Y2" s="410"/>
      <c r="Z2" s="411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9" t="str">
        <f t="shared" ref="X3:X5" si="0">IF(ISERROR(INDEX($C$3:$C$6,MATCH(W3,$T$3:$T$6,0))),"",(INDEX($C$3:$C$6,MATCH(W3,$T$3:$T$6,0))))</f>
        <v/>
      </c>
      <c r="Y3" s="410"/>
      <c r="Z3" s="41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6" t="str">
        <f t="shared" si="0"/>
        <v/>
      </c>
      <c r="Y4" s="407"/>
      <c r="Z4" s="40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6" t="str">
        <f t="shared" si="0"/>
        <v/>
      </c>
      <c r="Y5" s="407"/>
      <c r="Z5" s="40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IF(GROUPS!F4="","",GROUPS!F4)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IF(GROUPS!F5="","",GROUPS!F5)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IF(GROUPS!F6="","",GROUPS!F6)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IF(GROUPS!F7="","",GROUPS!F7)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IF(GROUPS!H4="","",GROUPS!H4)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IF(GROUPS!H5="","",GROUPS!H5)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IF(GROUPS!H6="","",GROUPS!H6)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IF(GROUPS!H7="","",GROUPS!H7)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IF(GROUPS!J4="","",GROUPS!J4)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IF(GROUPS!J5="","",GROUPS!J5)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IF(GROUPS!J6="","",GROUPS!J6)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IF(GROUPS!J7="","",GROUPS!J7)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IF(GROUPS!D9="","",GROUPS!D9)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IF(GROUPS!D10="","",GROUPS!D10)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IF(GROUPS!D11="","",GROUPS!D11)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IF(GROUPS!D12="","",GROUPS!D12)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2024-04-20T12:51:52Z</dcterms:modified>
</cp:coreProperties>
</file>