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2336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24519"/>
</workbook>
</file>

<file path=xl/calcChain.xml><?xml version="1.0" encoding="utf-8"?>
<calcChain xmlns="http://schemas.openxmlformats.org/spreadsheetml/2006/main">
  <c r="H31" i="1"/>
  <c r="AD29"/>
  <c r="AF29"/>
  <c r="AD30"/>
  <c r="AF30"/>
  <c r="AD31"/>
  <c r="AF31"/>
  <c r="AD32"/>
  <c r="AF32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2"/>
  <c r="H5"/>
  <c r="E6"/>
  <c r="E7"/>
  <c r="E8"/>
  <c r="E5"/>
  <c r="AK29" l="1"/>
  <c r="AL29" s="1"/>
  <c r="AK30"/>
  <c r="AL30" s="1"/>
  <c r="AK31"/>
  <c r="AL31" s="1"/>
  <c r="AK32"/>
  <c r="AL32" s="1"/>
  <c r="AH5"/>
  <c r="AD13" l="1"/>
  <c r="AF13"/>
  <c r="AH13"/>
  <c r="AI13"/>
  <c r="AD14"/>
  <c r="AF14"/>
  <c r="AH14"/>
  <c r="AI14"/>
  <c r="AD15"/>
  <c r="AF15"/>
  <c r="AH15"/>
  <c r="AI15"/>
  <c r="AD16"/>
  <c r="AF16"/>
  <c r="AH16"/>
  <c r="AI16"/>
  <c r="AD17"/>
  <c r="AF17"/>
  <c r="AH17"/>
  <c r="AI17"/>
  <c r="AD18"/>
  <c r="AF18"/>
  <c r="AH18"/>
  <c r="AI18"/>
  <c r="AD19"/>
  <c r="AF19"/>
  <c r="AH19"/>
  <c r="AI19"/>
  <c r="AD20"/>
  <c r="AF20"/>
  <c r="AH20"/>
  <c r="AI20"/>
  <c r="AD21"/>
  <c r="AF21"/>
  <c r="AH21"/>
  <c r="AI21"/>
  <c r="AD22"/>
  <c r="AF22"/>
  <c r="AH22"/>
  <c r="AI22"/>
  <c r="AD23"/>
  <c r="AF23"/>
  <c r="AH23"/>
  <c r="AI23"/>
  <c r="AD24"/>
  <c r="AF24"/>
  <c r="AH24"/>
  <c r="AI24"/>
  <c r="AD25"/>
  <c r="AF25"/>
  <c r="AH25"/>
  <c r="AI25"/>
  <c r="AD26"/>
  <c r="AF26"/>
  <c r="AH26"/>
  <c r="AI26"/>
  <c r="AD27"/>
  <c r="AF27"/>
  <c r="AH27"/>
  <c r="AI27"/>
  <c r="AD28"/>
  <c r="AF28"/>
  <c r="AH28"/>
  <c r="AI28"/>
  <c r="AH29"/>
  <c r="AI29"/>
  <c r="AH30"/>
  <c r="AI30"/>
  <c r="AH31"/>
  <c r="AI31"/>
  <c r="AH32"/>
  <c r="AI32"/>
  <c r="AI12"/>
  <c r="AH12"/>
  <c r="AF12"/>
  <c r="AD12"/>
  <c r="AI11"/>
  <c r="AH11"/>
  <c r="AF11"/>
  <c r="AD11"/>
  <c r="AI10"/>
  <c r="AH10"/>
  <c r="AF10"/>
  <c r="AD10"/>
  <c r="AI9"/>
  <c r="AH9"/>
  <c r="AF9"/>
  <c r="AD9"/>
  <c r="AI8"/>
  <c r="AH8"/>
  <c r="AF8"/>
  <c r="AD8"/>
  <c r="AI7"/>
  <c r="AH7"/>
  <c r="AF7"/>
  <c r="AD7"/>
  <c r="AI6"/>
  <c r="AH6"/>
  <c r="AF6"/>
  <c r="AD6"/>
  <c r="AI5"/>
  <c r="AF5"/>
  <c r="AD5"/>
  <c r="J6" i="2" l="1"/>
  <c r="L7"/>
  <c r="J7"/>
  <c r="J8"/>
  <c r="L11"/>
  <c r="J5"/>
  <c r="L6"/>
  <c r="M6"/>
  <c r="M5"/>
  <c r="I7"/>
  <c r="M8"/>
  <c r="AK28" i="1"/>
  <c r="AL28" s="1"/>
  <c r="AK26"/>
  <c r="AL26" s="1"/>
  <c r="AK24"/>
  <c r="AL24" s="1"/>
  <c r="AK22"/>
  <c r="AL22" s="1"/>
  <c r="AK20"/>
  <c r="AL20" s="1"/>
  <c r="AK18"/>
  <c r="AL18" s="1"/>
  <c r="AK16"/>
  <c r="AL16" s="1"/>
  <c r="AK14"/>
  <c r="AL14" s="1"/>
  <c r="I10" i="2"/>
  <c r="AK7" i="1"/>
  <c r="AL7" s="1"/>
  <c r="I11" i="2"/>
  <c r="J10"/>
  <c r="L4"/>
  <c r="L8"/>
  <c r="AK11" i="1"/>
  <c r="AL11" s="1"/>
  <c r="J11" i="2"/>
  <c r="J4"/>
  <c r="L5"/>
  <c r="M4"/>
  <c r="L10"/>
  <c r="M11"/>
  <c r="M10"/>
  <c r="I4"/>
  <c r="AK27" i="1"/>
  <c r="AL27" s="1"/>
  <c r="AK25"/>
  <c r="AL25" s="1"/>
  <c r="AK23"/>
  <c r="AL23" s="1"/>
  <c r="AK21"/>
  <c r="AL21" s="1"/>
  <c r="AK19"/>
  <c r="AL19" s="1"/>
  <c r="AK17"/>
  <c r="AL17" s="1"/>
  <c r="AK15"/>
  <c r="AL15" s="1"/>
  <c r="AK13"/>
  <c r="AL13" s="1"/>
  <c r="I6" i="2"/>
  <c r="AK6" i="1"/>
  <c r="AL6" s="1"/>
  <c r="I5" i="2"/>
  <c r="AK8" i="1"/>
  <c r="AL8" s="1"/>
  <c r="M7" i="2"/>
  <c r="I8"/>
  <c r="AK10" i="1"/>
  <c r="AL10" s="1"/>
  <c r="AK12"/>
  <c r="AL12" s="1"/>
  <c r="L9" i="2"/>
  <c r="J9"/>
  <c r="AK9" i="1"/>
  <c r="AL9" s="1"/>
  <c r="M9" i="2"/>
  <c r="I9"/>
  <c r="AK5" i="1"/>
  <c r="N7" i="2" l="1"/>
  <c r="K6"/>
  <c r="K5"/>
  <c r="N5"/>
  <c r="K7"/>
  <c r="N10"/>
  <c r="N9"/>
  <c r="K9"/>
  <c r="N6"/>
  <c r="K4"/>
  <c r="K8"/>
  <c r="N8"/>
  <c r="N4"/>
  <c r="N11"/>
  <c r="K10"/>
  <c r="K11"/>
  <c r="H6"/>
  <c r="H8"/>
  <c r="G6"/>
  <c r="H7"/>
  <c r="G7"/>
  <c r="G5"/>
  <c r="H10"/>
  <c r="H5"/>
  <c r="G4"/>
  <c r="G10"/>
  <c r="G9"/>
  <c r="H9"/>
  <c r="AL5" i="1"/>
  <c r="H11" i="2" s="1"/>
  <c r="H4" l="1"/>
  <c r="O4" s="1"/>
  <c r="G11"/>
  <c r="O11" s="1"/>
  <c r="O9"/>
  <c r="O5"/>
  <c r="O10"/>
  <c r="O6"/>
  <c r="O7"/>
  <c r="G8"/>
  <c r="O8" s="1"/>
</calcChain>
</file>

<file path=xl/sharedStrings.xml><?xml version="1.0" encoding="utf-8"?>
<sst xmlns="http://schemas.openxmlformats.org/spreadsheetml/2006/main" count="190" uniqueCount="43">
  <si>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</si>
  <si>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</si>
  <si>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</si>
  <si>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</si>
  <si>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</si>
  <si>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</si>
  <si>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</si>
  <si>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</si>
  <si>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</si>
  <si>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</si>
  <si>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</si>
  <si>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</si>
  <si>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</si>
  <si>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</si>
  <si>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</si>
  <si>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</si>
  <si>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</si>
  <si>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</si>
  <si>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</si>
  <si>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</si>
  <si>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</si>
  <si>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</si>
  <si>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</si>
  <si>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</si>
  <si>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</si>
  <si>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</si>
  <si>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</si>
  <si>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</si>
  <si>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</si>
  <si>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</si>
  <si>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</si>
  <si>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</si>
  <si>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</si>
  <si>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</si>
  <si>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Матеја Смолиќ (214)</t>
  </si>
  <si>
    <t>Сара Ризовска (339)</t>
  </si>
  <si>
    <t>Моника Стајковска (337)</t>
  </si>
  <si>
    <t>Лена Гидалова (356)</t>
  </si>
  <si>
    <t>Мила Гулеска (427)</t>
  </si>
  <si>
    <t xml:space="preserve">Благица Печинска (349) </t>
  </si>
  <si>
    <t>Ана Смолиќ (418)</t>
  </si>
  <si>
    <t>Алексија Китански (492)</t>
  </si>
  <si>
    <t>]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</si>
</sst>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P30"/>
  <sheetViews>
    <sheetView showGridLines="0" tabSelected="1" topLeftCell="D1" zoomScale="130" zoomScaleNormal="130" workbookViewId="0">
      <selection activeCell="K24" sqref="K24"/>
    </sheetView>
  </sheetViews>
  <sheetFormatPr defaultColWidth="9.109375" defaultRowHeight="13.8"/>
  <cols>
    <col min="1" max="1" width="8.3320312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28.44140625" style="8" customWidth="1"/>
    <col min="7" max="15" width="12.109375" style="8" customWidth="1"/>
    <col min="16" max="16384" width="9.109375" style="8"/>
  </cols>
  <sheetData>
    <row r="1" spans="2:16" ht="14.4" thickBot="1"/>
    <row r="2" spans="2:16" ht="32.25" customHeight="1" thickBot="1">
      <c r="B2" s="108" t="s">
        <v>18</v>
      </c>
      <c r="C2" s="109"/>
      <c r="E2" s="110" t="s">
        <v>33</v>
      </c>
      <c r="F2" s="111"/>
      <c r="G2" s="111"/>
      <c r="H2" s="111"/>
      <c r="I2" s="111"/>
      <c r="J2" s="111"/>
      <c r="K2" s="111"/>
      <c r="L2" s="111"/>
      <c r="M2" s="111"/>
      <c r="N2" s="111"/>
      <c r="O2" s="112"/>
    </row>
    <row r="3" spans="2:16" ht="52.5" customHeight="1" thickBot="1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>
      <c r="B4" s="9">
        <v>1</v>
      </c>
      <c r="C4" s="11" t="s">
        <v>36</v>
      </c>
      <c r="E4" s="13">
        <v>1</v>
      </c>
      <c r="F4" s="11" t="s">
        <v>36</v>
      </c>
      <c r="G4" s="74">
        <f t="shared" ref="G4:G11" si="0">SUMIF(IGRAC1,PROPER(F4),POBEDI1)+SUMIF(IGRAC2,PROPER(F4),POBEDI2)</f>
        <v>7</v>
      </c>
      <c r="H4" s="75">
        <f t="shared" ref="H4:H11" si="1">SUMIF(IGRAC1,PROPER(F4),POBEDI2)+SUMIF(IGRAC2,PROPER(F4),POBEDI1)</f>
        <v>0</v>
      </c>
      <c r="I4" s="75">
        <f t="shared" ref="I4:I11" si="2">SUMIF(IGRAC1,PROPER(F4),SETOVI1)+SUMIF(IGRAC2,PROPER(F4),SETOVI2)</f>
        <v>21</v>
      </c>
      <c r="J4" s="75">
        <f t="shared" ref="J4:J11" si="3">SUMIF(IGRAC1,PROPER(F4),SETOVI2)+SUMIF(IGRAC2,PROPER(F4),SETOVI1)</f>
        <v>2</v>
      </c>
      <c r="K4" s="75">
        <f t="shared" ref="K4:K11" si="4">I4-J4</f>
        <v>19</v>
      </c>
      <c r="L4" s="75">
        <f t="shared" ref="L4:L11" si="5">SUMIF(IGRAC1,PROPER(F4),POENI1)+SUMIF(IGRAC2,PROPER(F4),POENI2)</f>
        <v>257</v>
      </c>
      <c r="M4" s="75">
        <f t="shared" ref="M4:M11" si="6">SUMIF(IGRAC1,PROPER(F4),POENI2)+SUMIF(IGRAC2,PROPER(F4),POENI1)</f>
        <v>134</v>
      </c>
      <c r="N4" s="75">
        <f t="shared" ref="N4:N11" si="7">L4-M4</f>
        <v>123</v>
      </c>
      <c r="O4" s="76">
        <f t="shared" ref="O4:O11" si="8">(G4*2)+H4</f>
        <v>14</v>
      </c>
    </row>
    <row r="5" spans="2:16">
      <c r="B5" s="10">
        <v>2</v>
      </c>
      <c r="C5" s="11" t="s">
        <v>34</v>
      </c>
      <c r="E5" s="14">
        <v>2</v>
      </c>
      <c r="F5" s="11" t="s">
        <v>34</v>
      </c>
      <c r="G5" s="77">
        <f t="shared" si="0"/>
        <v>6</v>
      </c>
      <c r="H5" s="78">
        <f t="shared" si="1"/>
        <v>1</v>
      </c>
      <c r="I5" s="78">
        <f t="shared" si="2"/>
        <v>19</v>
      </c>
      <c r="J5" s="78">
        <f t="shared" si="3"/>
        <v>4</v>
      </c>
      <c r="K5" s="78">
        <f t="shared" si="4"/>
        <v>15</v>
      </c>
      <c r="L5" s="78">
        <f t="shared" si="5"/>
        <v>249</v>
      </c>
      <c r="M5" s="78">
        <f t="shared" si="6"/>
        <v>147</v>
      </c>
      <c r="N5" s="78">
        <f t="shared" si="7"/>
        <v>102</v>
      </c>
      <c r="O5" s="79">
        <f t="shared" si="8"/>
        <v>13</v>
      </c>
    </row>
    <row r="6" spans="2:16">
      <c r="B6" s="10">
        <v>3</v>
      </c>
      <c r="C6" s="11" t="s">
        <v>35</v>
      </c>
      <c r="E6" s="14">
        <v>3</v>
      </c>
      <c r="F6" s="11" t="s">
        <v>35</v>
      </c>
      <c r="G6" s="77">
        <f t="shared" si="0"/>
        <v>4</v>
      </c>
      <c r="H6" s="78">
        <f t="shared" si="1"/>
        <v>3</v>
      </c>
      <c r="I6" s="78">
        <f t="shared" si="2"/>
        <v>12</v>
      </c>
      <c r="J6" s="78">
        <f t="shared" si="3"/>
        <v>9</v>
      </c>
      <c r="K6" s="78">
        <f t="shared" si="4"/>
        <v>3</v>
      </c>
      <c r="L6" s="78">
        <f t="shared" si="5"/>
        <v>196</v>
      </c>
      <c r="M6" s="78">
        <f t="shared" si="6"/>
        <v>151</v>
      </c>
      <c r="N6" s="78">
        <f t="shared" si="7"/>
        <v>45</v>
      </c>
      <c r="O6" s="79">
        <f t="shared" si="8"/>
        <v>11</v>
      </c>
    </row>
    <row r="7" spans="2:16">
      <c r="B7" s="10">
        <v>4</v>
      </c>
      <c r="C7" s="11" t="s">
        <v>37</v>
      </c>
      <c r="E7" s="14">
        <v>4</v>
      </c>
      <c r="F7" s="11" t="s">
        <v>37</v>
      </c>
      <c r="G7" s="77">
        <f t="shared" si="0"/>
        <v>5</v>
      </c>
      <c r="H7" s="78">
        <f t="shared" si="1"/>
        <v>2</v>
      </c>
      <c r="I7" s="78">
        <f t="shared" si="2"/>
        <v>17</v>
      </c>
      <c r="J7" s="78">
        <f t="shared" si="3"/>
        <v>6</v>
      </c>
      <c r="K7" s="78">
        <f t="shared" si="4"/>
        <v>11</v>
      </c>
      <c r="L7" s="78">
        <f t="shared" si="5"/>
        <v>232</v>
      </c>
      <c r="M7" s="78">
        <f t="shared" si="6"/>
        <v>141</v>
      </c>
      <c r="N7" s="78">
        <f t="shared" si="7"/>
        <v>91</v>
      </c>
      <c r="O7" s="79">
        <f t="shared" si="8"/>
        <v>12</v>
      </c>
    </row>
    <row r="8" spans="2:16">
      <c r="B8" s="10">
        <v>5</v>
      </c>
      <c r="C8" s="11" t="s">
        <v>39</v>
      </c>
      <c r="E8" s="14">
        <v>5</v>
      </c>
      <c r="F8" s="11" t="s">
        <v>39</v>
      </c>
      <c r="G8" s="77">
        <f t="shared" si="0"/>
        <v>2</v>
      </c>
      <c r="H8" s="78">
        <f t="shared" si="1"/>
        <v>5</v>
      </c>
      <c r="I8" s="78">
        <f t="shared" si="2"/>
        <v>8</v>
      </c>
      <c r="J8" s="78">
        <f t="shared" si="3"/>
        <v>15</v>
      </c>
      <c r="K8" s="78">
        <f t="shared" si="4"/>
        <v>-7</v>
      </c>
      <c r="L8" s="78">
        <f t="shared" si="5"/>
        <v>171</v>
      </c>
      <c r="M8" s="78">
        <f t="shared" si="6"/>
        <v>198</v>
      </c>
      <c r="N8" s="78">
        <f t="shared" si="7"/>
        <v>-27</v>
      </c>
      <c r="O8" s="79">
        <f t="shared" si="8"/>
        <v>9</v>
      </c>
    </row>
    <row r="9" spans="2:16">
      <c r="B9" s="10">
        <v>6</v>
      </c>
      <c r="C9" s="11" t="s">
        <v>40</v>
      </c>
      <c r="E9" s="14">
        <v>6</v>
      </c>
      <c r="F9" s="11" t="s">
        <v>40</v>
      </c>
      <c r="G9" s="77">
        <f t="shared" si="0"/>
        <v>1</v>
      </c>
      <c r="H9" s="78">
        <f t="shared" si="1"/>
        <v>6</v>
      </c>
      <c r="I9" s="78">
        <f t="shared" si="2"/>
        <v>4</v>
      </c>
      <c r="J9" s="78">
        <f t="shared" si="3"/>
        <v>18</v>
      </c>
      <c r="K9" s="78">
        <f t="shared" si="4"/>
        <v>-14</v>
      </c>
      <c r="L9" s="78">
        <f t="shared" si="5"/>
        <v>123</v>
      </c>
      <c r="M9" s="78">
        <f t="shared" si="6"/>
        <v>213</v>
      </c>
      <c r="N9" s="78">
        <f t="shared" si="7"/>
        <v>-90</v>
      </c>
      <c r="O9" s="79">
        <f t="shared" si="8"/>
        <v>8</v>
      </c>
    </row>
    <row r="10" spans="2:16">
      <c r="B10" s="10">
        <v>7</v>
      </c>
      <c r="C10" s="11" t="s">
        <v>38</v>
      </c>
      <c r="E10" s="14">
        <v>7</v>
      </c>
      <c r="F10" s="11" t="s">
        <v>38</v>
      </c>
      <c r="G10" s="77">
        <f t="shared" si="0"/>
        <v>3</v>
      </c>
      <c r="H10" s="78">
        <f t="shared" si="1"/>
        <v>4</v>
      </c>
      <c r="I10" s="78">
        <f t="shared" si="2"/>
        <v>9</v>
      </c>
      <c r="J10" s="78">
        <f t="shared" si="3"/>
        <v>15</v>
      </c>
      <c r="K10" s="78">
        <f t="shared" si="4"/>
        <v>-6</v>
      </c>
      <c r="L10" s="78">
        <f t="shared" si="5"/>
        <v>154</v>
      </c>
      <c r="M10" s="78">
        <f t="shared" si="6"/>
        <v>232</v>
      </c>
      <c r="N10" s="78">
        <f t="shared" si="7"/>
        <v>-78</v>
      </c>
      <c r="O10" s="79">
        <f t="shared" si="8"/>
        <v>10</v>
      </c>
    </row>
    <row r="11" spans="2:16" ht="14.4" thickBot="1">
      <c r="B11" s="10">
        <v>8</v>
      </c>
      <c r="C11" s="11" t="s">
        <v>41</v>
      </c>
      <c r="E11" s="15">
        <v>8</v>
      </c>
      <c r="F11" s="11" t="s">
        <v>41</v>
      </c>
      <c r="G11" s="80">
        <f t="shared" si="0"/>
        <v>0</v>
      </c>
      <c r="H11" s="81">
        <f t="shared" si="1"/>
        <v>7</v>
      </c>
      <c r="I11" s="81">
        <f t="shared" si="2"/>
        <v>0</v>
      </c>
      <c r="J11" s="81">
        <f t="shared" si="3"/>
        <v>21</v>
      </c>
      <c r="K11" s="81">
        <f t="shared" si="4"/>
        <v>-21</v>
      </c>
      <c r="L11" s="81">
        <f t="shared" si="5"/>
        <v>65</v>
      </c>
      <c r="M11" s="81">
        <f t="shared" si="6"/>
        <v>231</v>
      </c>
      <c r="N11" s="81">
        <f t="shared" si="7"/>
        <v>-166</v>
      </c>
      <c r="O11" s="82">
        <f t="shared" si="8"/>
        <v>7</v>
      </c>
    </row>
    <row r="12" spans="2:16" ht="14.4" thickBot="1"/>
    <row r="13" spans="2:16">
      <c r="B13" s="113"/>
      <c r="C13" s="11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15"/>
      <c r="C14" s="11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15"/>
      <c r="C15" s="11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15"/>
      <c r="C16" s="11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15"/>
      <c r="C17" s="11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15"/>
      <c r="C18" s="11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15"/>
      <c r="C19" s="11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15"/>
      <c r="C20" s="11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15"/>
      <c r="C21" s="11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15"/>
      <c r="C22" s="11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>
      <c r="B23" s="117"/>
      <c r="C23" s="11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Q32"/>
  <sheetViews>
    <sheetView showGridLines="0" topLeftCell="B6" workbookViewId="0">
      <selection activeCell="AO22" sqref="AO22"/>
    </sheetView>
  </sheetViews>
  <sheetFormatPr defaultRowHeight="15.6"/>
  <cols>
    <col min="1" max="1" width="0.6640625" hidden="1" customWidth="1"/>
    <col min="2" max="2" width="1.109375" customWidth="1"/>
    <col min="3" max="3" width="7" style="36" customWidth="1"/>
    <col min="4" max="4" width="3.5546875" style="8" hidden="1" customWidth="1"/>
    <col min="5" max="5" width="27.109375" style="8" customWidth="1"/>
    <col min="6" max="6" width="2.33203125" style="8" customWidth="1"/>
    <col min="7" max="7" width="3.5546875" style="8" hidden="1" customWidth="1"/>
    <col min="8" max="8" width="27.109375" style="8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33203125" style="8" hidden="1" customWidth="1"/>
    <col min="26" max="27" width="4.88671875" style="8" hidden="1" customWidth="1"/>
    <col min="28" max="28" width="2.33203125" style="8" hidden="1" customWidth="1"/>
    <col min="29" max="29" width="4.88671875" style="8" hidden="1" customWidth="1"/>
    <col min="30" max="30" width="6.109375" style="8" customWidth="1"/>
    <col min="31" max="31" width="2.33203125" style="8" customWidth="1"/>
    <col min="32" max="32" width="6.44140625" style="8" customWidth="1"/>
    <col min="33" max="33" width="5.44140625" customWidth="1"/>
    <col min="34" max="35" width="5.3320312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3" ht="3.6" customHeight="1"/>
    <row r="2" spans="3:43" ht="3.6" customHeight="1">
      <c r="I2" s="65"/>
    </row>
    <row r="3" spans="3:43" ht="3.6" customHeight="1" thickBot="1"/>
    <row r="4" spans="3:43" ht="33" customHeight="1" thickBot="1">
      <c r="C4" s="105" t="s">
        <v>29</v>
      </c>
      <c r="E4" s="60" t="s">
        <v>20</v>
      </c>
      <c r="F4" s="62"/>
      <c r="G4" s="61"/>
      <c r="H4" s="64" t="s">
        <v>21</v>
      </c>
      <c r="I4" s="125" t="s">
        <v>22</v>
      </c>
      <c r="J4" s="126"/>
      <c r="K4" s="127"/>
      <c r="L4" s="128" t="s">
        <v>23</v>
      </c>
      <c r="M4" s="120"/>
      <c r="N4" s="129"/>
      <c r="O4" s="119" t="s">
        <v>24</v>
      </c>
      <c r="P4" s="120"/>
      <c r="Q4" s="121"/>
      <c r="R4" s="128" t="s">
        <v>25</v>
      </c>
      <c r="S4" s="120"/>
      <c r="T4" s="129"/>
      <c r="U4" s="119" t="s">
        <v>26</v>
      </c>
      <c r="V4" s="120"/>
      <c r="W4" s="121"/>
      <c r="X4" s="128" t="s">
        <v>27</v>
      </c>
      <c r="Y4" s="120"/>
      <c r="Z4" s="129"/>
      <c r="AA4" s="119" t="s">
        <v>28</v>
      </c>
      <c r="AB4" s="120"/>
      <c r="AC4" s="121"/>
      <c r="AD4" s="122" t="s">
        <v>30</v>
      </c>
      <c r="AE4" s="123"/>
      <c r="AF4" s="124"/>
    </row>
    <row r="5" spans="3:43" ht="15.75" customHeight="1">
      <c r="C5" s="136" t="s">
        <v>2</v>
      </c>
      <c r="D5" s="66">
        <v>1</v>
      </c>
      <c r="E5" s="32" t="str">
        <f>IF(VLOOKUP(D5,'ЖДРЕБ,ТАБЕЛА'!$B$4:$C$11,2,FALSE)="","",VLOOKUP(D5,'ЖДРЕБ,ТАБЕЛА'!$B$4:$C$11,2,FALSE))</f>
        <v>Моника Стајковска (337)</v>
      </c>
      <c r="F5" s="31" t="s">
        <v>0</v>
      </c>
      <c r="G5" s="66">
        <v>8</v>
      </c>
      <c r="H5" s="40" t="str">
        <f>IF(VLOOKUP(G5,'ЖДРЕБ,ТАБЕЛА'!$B$4:$C$11,2,FALSE)="","",VLOOKUP(G5,'ЖДРЕБ,ТАБЕЛА'!$B$4:$C$11,2,FALSE))</f>
        <v>Алексија Китански (492)</v>
      </c>
      <c r="I5" s="51">
        <v>11</v>
      </c>
      <c r="J5" s="33"/>
      <c r="K5" s="52">
        <v>2</v>
      </c>
      <c r="L5" s="44">
        <v>11</v>
      </c>
      <c r="M5" s="33"/>
      <c r="N5" s="56">
        <v>2</v>
      </c>
      <c r="O5" s="51">
        <v>11</v>
      </c>
      <c r="P5" s="33"/>
      <c r="Q5" s="52">
        <v>5</v>
      </c>
      <c r="R5" s="44"/>
      <c r="S5" s="33"/>
      <c r="T5" s="56"/>
      <c r="U5" s="51"/>
      <c r="V5" s="33" t="s">
        <v>1</v>
      </c>
      <c r="W5" s="5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9</v>
      </c>
      <c r="AK5" s="6">
        <f>IF(AD5="","",IF(AD5&gt;AF5,1,0))</f>
        <v>1</v>
      </c>
      <c r="AL5" s="6">
        <f>IF(AD5="","",IF(AK5=1,0,1))</f>
        <v>0</v>
      </c>
    </row>
    <row r="6" spans="3:43">
      <c r="C6" s="134"/>
      <c r="D6" s="67">
        <v>2</v>
      </c>
      <c r="E6" s="22" t="str">
        <f>IF(VLOOKUP(D6,'ЖДРЕБ,ТАБЕЛА'!$B$4:$C$11,2,FALSE)="","",VLOOKUP(D6,'ЖДРЕБ,ТАБЕЛА'!$B$4:$C$11,2,FALSE))</f>
        <v>Матеја Смолиќ (214)</v>
      </c>
      <c r="F6" s="21" t="s">
        <v>0</v>
      </c>
      <c r="G6" s="67">
        <v>7</v>
      </c>
      <c r="H6" s="37" t="str">
        <f>IF(VLOOKUP(G6,'ЖДРЕБ,ТАБЕЛА'!$B$4:$C$11,2,FALSE)="","",VLOOKUP(G6,'ЖДРЕБ,ТАБЕЛА'!$B$4:$C$11,2,FALSE))</f>
        <v>Мила Гулеска (427)</v>
      </c>
      <c r="I6" s="45">
        <v>11</v>
      </c>
      <c r="J6" s="23"/>
      <c r="K6" s="46">
        <v>2</v>
      </c>
      <c r="L6" s="41">
        <v>11</v>
      </c>
      <c r="M6" s="23"/>
      <c r="N6" s="53">
        <v>3</v>
      </c>
      <c r="O6" s="45">
        <v>11</v>
      </c>
      <c r="P6" s="23"/>
      <c r="Q6" s="46">
        <v>3</v>
      </c>
      <c r="R6" s="41"/>
      <c r="S6" s="23"/>
      <c r="T6" s="53"/>
      <c r="U6" s="45"/>
      <c r="V6" s="23" t="s">
        <v>1</v>
      </c>
      <c r="W6" s="46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8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3">
      <c r="C7" s="134"/>
      <c r="D7" s="67">
        <v>3</v>
      </c>
      <c r="E7" s="22" t="str">
        <f>IF(VLOOKUP(D7,'ЖДРЕБ,ТАБЕЛА'!$B$4:$C$11,2,FALSE)="","",VLOOKUP(D7,'ЖДРЕБ,ТАБЕЛА'!$B$4:$C$11,2,FALSE))</f>
        <v>Сара Ризовска (339)</v>
      </c>
      <c r="F7" s="21" t="s">
        <v>0</v>
      </c>
      <c r="G7" s="67">
        <v>6</v>
      </c>
      <c r="H7" s="37" t="str">
        <f>IF(VLOOKUP(G7,'ЖДРЕБ,ТАБЕЛА'!$B$4:$C$11,2,FALSE)="","",VLOOKUP(G7,'ЖДРЕБ,ТАБЕЛА'!$B$4:$C$11,2,FALSE))</f>
        <v>Ана Смолиќ (418)</v>
      </c>
      <c r="I7" s="45">
        <v>11</v>
      </c>
      <c r="J7" s="23"/>
      <c r="K7" s="46">
        <v>2</v>
      </c>
      <c r="L7" s="41">
        <v>11</v>
      </c>
      <c r="M7" s="23"/>
      <c r="N7" s="53">
        <v>3</v>
      </c>
      <c r="O7" s="45">
        <v>11</v>
      </c>
      <c r="P7" s="23"/>
      <c r="Q7" s="46">
        <v>3</v>
      </c>
      <c r="R7" s="41"/>
      <c r="S7" s="23"/>
      <c r="T7" s="53"/>
      <c r="U7" s="45"/>
      <c r="V7" s="23" t="s">
        <v>1</v>
      </c>
      <c r="W7" s="46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8</v>
      </c>
      <c r="AK7" s="6">
        <f t="shared" si="4"/>
        <v>1</v>
      </c>
      <c r="AL7" s="6">
        <f t="shared" si="5"/>
        <v>0</v>
      </c>
    </row>
    <row r="8" spans="3:43" ht="16.2" thickBot="1">
      <c r="C8" s="134"/>
      <c r="D8" s="68">
        <v>4</v>
      </c>
      <c r="E8" s="22" t="str">
        <f>IF(VLOOKUP(D8,'ЖДРЕБ,ТАБЕЛА'!$B$4:$C$11,2,FALSE)="","",VLOOKUP(D8,'ЖДРЕБ,ТАБЕЛА'!$B$4:$C$11,2,FALSE))</f>
        <v>Лена Гидалова (356)</v>
      </c>
      <c r="F8" s="21" t="s">
        <v>0</v>
      </c>
      <c r="G8" s="68">
        <v>5</v>
      </c>
      <c r="H8" s="37" t="str">
        <f>IF(VLOOKUP(G8,'ЖДРЕБ,ТАБЕЛА'!$B$4:$C$11,2,FALSE)="","",VLOOKUP(G8,'ЖДРЕБ,ТАБЕЛА'!$B$4:$C$11,2,FALSE))</f>
        <v xml:space="preserve">Благица Печинска (349) </v>
      </c>
      <c r="I8" s="45">
        <v>11</v>
      </c>
      <c r="J8" s="23"/>
      <c r="K8" s="46">
        <v>3</v>
      </c>
      <c r="L8" s="41">
        <v>11</v>
      </c>
      <c r="M8" s="23"/>
      <c r="N8" s="53">
        <v>6</v>
      </c>
      <c r="O8" s="45">
        <v>11</v>
      </c>
      <c r="P8" s="23"/>
      <c r="Q8" s="46">
        <v>5</v>
      </c>
      <c r="R8" s="41"/>
      <c r="S8" s="23"/>
      <c r="T8" s="53"/>
      <c r="U8" s="45"/>
      <c r="V8" s="23" t="s">
        <v>1</v>
      </c>
      <c r="W8" s="46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14</v>
      </c>
      <c r="AK8" s="6">
        <f t="shared" si="4"/>
        <v>1</v>
      </c>
      <c r="AL8" s="6">
        <f t="shared" si="5"/>
        <v>0</v>
      </c>
      <c r="AN8" s="63"/>
    </row>
    <row r="9" spans="3:43" ht="15.75" customHeight="1">
      <c r="C9" s="130" t="s">
        <v>3</v>
      </c>
      <c r="D9" s="84">
        <v>8</v>
      </c>
      <c r="E9" s="18" t="str">
        <f>IF(VLOOKUP(D9,'ЖДРЕБ,ТАБЕЛА'!$B$4:$C$11,2,FALSE)="","",VLOOKUP(D9,'ЖДРЕБ,ТАБЕЛА'!$B$4:$C$11,2,FALSE))</f>
        <v>Алексија Китански (492)</v>
      </c>
      <c r="F9" s="26" t="s">
        <v>0</v>
      </c>
      <c r="G9" s="84">
        <v>5</v>
      </c>
      <c r="H9" s="38" t="str">
        <f>IF(VLOOKUP(G9,'ЖДРЕБ,ТАБЕЛА'!$B$4:$C$11,2,FALSE)="","",VLOOKUP(G9,'ЖДРЕБ,ТАБЕЛА'!$B$4:$C$11,2,FALSE))</f>
        <v xml:space="preserve">Благица Печинска (349) </v>
      </c>
      <c r="I9" s="47">
        <v>2</v>
      </c>
      <c r="J9" s="27"/>
      <c r="K9" s="48">
        <v>11</v>
      </c>
      <c r="L9" s="42">
        <v>4</v>
      </c>
      <c r="M9" s="27"/>
      <c r="N9" s="54">
        <v>11</v>
      </c>
      <c r="O9" s="47">
        <v>2</v>
      </c>
      <c r="P9" s="27"/>
      <c r="Q9" s="48">
        <v>11</v>
      </c>
      <c r="R9" s="42"/>
      <c r="S9" s="27"/>
      <c r="T9" s="54"/>
      <c r="U9" s="47"/>
      <c r="V9" s="27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0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3</v>
      </c>
      <c r="AH9" s="1">
        <f>SUM(I9,L9,O9,R9,U9,X9,AA9)</f>
        <v>8</v>
      </c>
      <c r="AI9" s="2">
        <f>SUM(K9,N9,Q9,T9,W9,Z9,AC9,)</f>
        <v>33</v>
      </c>
      <c r="AK9" s="6">
        <f t="shared" si="4"/>
        <v>0</v>
      </c>
      <c r="AL9" s="6">
        <f t="shared" si="5"/>
        <v>1</v>
      </c>
    </row>
    <row r="10" spans="3:43">
      <c r="C10" s="131"/>
      <c r="D10" s="69">
        <v>6</v>
      </c>
      <c r="E10" s="29" t="str">
        <f>IF(VLOOKUP(D10,'ЖДРЕБ,ТАБЕЛА'!$B$4:$C$11,2,FALSE)="","",VLOOKUP(D10,'ЖДРЕБ,ТАБЕЛА'!$B$4:$C$11,2,FALSE))</f>
        <v>Ана Смолиќ (418)</v>
      </c>
      <c r="F10" s="28" t="s">
        <v>0</v>
      </c>
      <c r="G10" s="69">
        <v>4</v>
      </c>
      <c r="H10" s="39" t="str">
        <f>IF(VLOOKUP(G10,'ЖДРЕБ,ТАБЕЛА'!$B$4:$C$11,2,FALSE)="","",VLOOKUP(G10,'ЖДРЕБ,ТАБЕЛА'!$B$4:$C$11,2,FALSE))</f>
        <v>Лена Гидалова (356)</v>
      </c>
      <c r="I10" s="49">
        <v>3</v>
      </c>
      <c r="J10" s="30"/>
      <c r="K10" s="50">
        <v>11</v>
      </c>
      <c r="L10" s="43">
        <v>0</v>
      </c>
      <c r="M10" s="30"/>
      <c r="N10" s="55">
        <v>11</v>
      </c>
      <c r="O10" s="49">
        <v>3</v>
      </c>
      <c r="P10" s="30"/>
      <c r="Q10" s="50">
        <v>11</v>
      </c>
      <c r="R10" s="43"/>
      <c r="S10" s="30"/>
      <c r="T10" s="55"/>
      <c r="U10" s="49"/>
      <c r="V10" s="30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0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3</v>
      </c>
      <c r="AH10" s="3">
        <f t="shared" ref="AH10:AH13" si="8">SUM(I10,L10,O10,R10,U10,X10,AA10)</f>
        <v>6</v>
      </c>
      <c r="AI10" s="4">
        <f t="shared" ref="AI10:AI13" si="9">SUM(K10,N10,Q10,T10,W10,Z10,AC10,)</f>
        <v>33</v>
      </c>
      <c r="AK10" s="6">
        <f t="shared" si="4"/>
        <v>0</v>
      </c>
      <c r="AL10" s="6">
        <f t="shared" si="5"/>
        <v>1</v>
      </c>
    </row>
    <row r="11" spans="3:43">
      <c r="C11" s="131"/>
      <c r="D11" s="69">
        <v>7</v>
      </c>
      <c r="E11" s="29" t="str">
        <f>IF(VLOOKUP(D11,'ЖДРЕБ,ТАБЕЛА'!$B$4:$C$11,2,FALSE)="","",VLOOKUP(D11,'ЖДРЕБ,ТАБЕЛА'!$B$4:$C$11,2,FALSE))</f>
        <v>Мила Гулеска (427)</v>
      </c>
      <c r="F11" s="28" t="s">
        <v>0</v>
      </c>
      <c r="G11" s="69">
        <v>3</v>
      </c>
      <c r="H11" s="39" t="str">
        <f>IF(VLOOKUP(G11,'ЖДРЕБ,ТАБЕЛА'!$B$4:$C$11,2,FALSE)="","",VLOOKUP(G11,'ЖДРЕБ,ТАБЕЛА'!$B$4:$C$11,2,FALSE))</f>
        <v>Сара Ризовска (339)</v>
      </c>
      <c r="I11" s="49">
        <v>6</v>
      </c>
      <c r="J11" s="30"/>
      <c r="K11" s="50">
        <v>11</v>
      </c>
      <c r="L11" s="43">
        <v>2</v>
      </c>
      <c r="M11" s="30"/>
      <c r="N11" s="55">
        <v>11</v>
      </c>
      <c r="O11" s="49">
        <v>4</v>
      </c>
      <c r="P11" s="30"/>
      <c r="Q11" s="50">
        <v>11</v>
      </c>
      <c r="R11" s="43"/>
      <c r="S11" s="30"/>
      <c r="T11" s="55"/>
      <c r="U11" s="49"/>
      <c r="V11" s="30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0</v>
      </c>
      <c r="AE11" s="24" t="s">
        <v>1</v>
      </c>
      <c r="AF11" s="25">
        <f t="shared" si="7"/>
        <v>3</v>
      </c>
      <c r="AH11" s="3">
        <f t="shared" si="8"/>
        <v>12</v>
      </c>
      <c r="AI11" s="4">
        <f t="shared" si="9"/>
        <v>33</v>
      </c>
      <c r="AK11" s="6">
        <f t="shared" si="4"/>
        <v>0</v>
      </c>
      <c r="AL11" s="6">
        <f t="shared" si="5"/>
        <v>1</v>
      </c>
    </row>
    <row r="12" spans="3:43" ht="16.2" thickBot="1">
      <c r="C12" s="132"/>
      <c r="D12" s="85">
        <v>1</v>
      </c>
      <c r="E12" s="86" t="str">
        <f>IF(VLOOKUP(D12,'ЖДРЕБ,ТАБЕЛА'!$B$4:$C$11,2,FALSE)="","",VLOOKUP(D12,'ЖДРЕБ,ТАБЕЛА'!$B$4:$C$11,2,FALSE))</f>
        <v>Моника Стајковска (337)</v>
      </c>
      <c r="F12" s="87" t="s">
        <v>0</v>
      </c>
      <c r="G12" s="85">
        <v>2</v>
      </c>
      <c r="H12" s="88" t="str">
        <f>IF(VLOOKUP(G12,'ЖДРЕБ,ТАБЕЛА'!$B$4:$C$11,2,FALSE)="","",VLOOKUP(G12,'ЖДРЕБ,ТАБЕЛА'!$B$4:$C$11,2,FALSE))</f>
        <v>Матеја Смолиќ (214)</v>
      </c>
      <c r="I12" s="89">
        <v>11</v>
      </c>
      <c r="J12" s="90"/>
      <c r="K12" s="91">
        <v>5</v>
      </c>
      <c r="L12" s="92">
        <v>12</v>
      </c>
      <c r="M12" s="90"/>
      <c r="N12" s="93">
        <v>10</v>
      </c>
      <c r="O12" s="89">
        <v>10</v>
      </c>
      <c r="P12" s="90"/>
      <c r="Q12" s="91">
        <v>12</v>
      </c>
      <c r="R12" s="92">
        <v>14</v>
      </c>
      <c r="S12" s="90"/>
      <c r="T12" s="93">
        <v>12</v>
      </c>
      <c r="U12" s="89"/>
      <c r="V12" s="90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1</v>
      </c>
      <c r="AH12" s="3">
        <f t="shared" si="8"/>
        <v>47</v>
      </c>
      <c r="AI12" s="4">
        <f t="shared" si="9"/>
        <v>39</v>
      </c>
      <c r="AK12" s="6">
        <f t="shared" si="4"/>
        <v>1</v>
      </c>
      <c r="AL12" s="6">
        <f t="shared" si="5"/>
        <v>0</v>
      </c>
    </row>
    <row r="13" spans="3:43">
      <c r="C13" s="133" t="s">
        <v>4</v>
      </c>
      <c r="D13" s="83">
        <v>2</v>
      </c>
      <c r="E13" s="32" t="str">
        <f>IF(VLOOKUP(D13,'ЖДРЕБ,ТАБЕЛА'!$B$4:$C$11,2,FALSE)="","",VLOOKUP(D13,'ЖДРЕБ,ТАБЕЛА'!$B$4:$C$11,2,FALSE))</f>
        <v>Матеја Смолиќ (214)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Алексија Китански (492)</v>
      </c>
      <c r="I13" s="51">
        <v>11</v>
      </c>
      <c r="J13" s="33"/>
      <c r="K13" s="52">
        <v>1</v>
      </c>
      <c r="L13" s="44">
        <v>11</v>
      </c>
      <c r="M13" s="33"/>
      <c r="N13" s="56">
        <v>3</v>
      </c>
      <c r="O13" s="51">
        <v>11</v>
      </c>
      <c r="P13" s="33"/>
      <c r="Q13" s="52">
        <v>1</v>
      </c>
      <c r="R13" s="44"/>
      <c r="S13" s="33"/>
      <c r="T13" s="56"/>
      <c r="U13" s="51"/>
      <c r="V13" s="33" t="s">
        <v>1</v>
      </c>
      <c r="W13" s="5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5</v>
      </c>
      <c r="AK13" s="6">
        <f t="shared" si="4"/>
        <v>1</v>
      </c>
      <c r="AL13" s="6">
        <f t="shared" si="5"/>
        <v>0</v>
      </c>
    </row>
    <row r="14" spans="3:43">
      <c r="C14" s="134"/>
      <c r="D14" s="67">
        <v>3</v>
      </c>
      <c r="E14" s="22" t="str">
        <f>IF(VLOOKUP(D14,'ЖДРЕБ,ТАБЕЛА'!$B$4:$C$11,2,FALSE)="","",VLOOKUP(D14,'ЖДРЕБ,ТАБЕЛА'!$B$4:$C$11,2,FALSE))</f>
        <v>Сара Ризовска (339)</v>
      </c>
      <c r="F14" s="21" t="s">
        <v>0</v>
      </c>
      <c r="G14" s="67">
        <v>1</v>
      </c>
      <c r="H14" s="37" t="str">
        <f>IF(VLOOKUP(G14,'ЖДРЕБ,ТАБЕЛА'!$B$4:$C$11,2,FALSE)="","",VLOOKUP(G14,'ЖДРЕБ,ТАБЕЛА'!$B$4:$C$11,2,FALSE))</f>
        <v>Моника Стајковска (337)</v>
      </c>
      <c r="I14" s="45">
        <v>8</v>
      </c>
      <c r="J14" s="23"/>
      <c r="K14" s="46">
        <v>11</v>
      </c>
      <c r="L14" s="41">
        <v>5</v>
      </c>
      <c r="M14" s="23"/>
      <c r="N14" s="53">
        <v>11</v>
      </c>
      <c r="O14" s="45">
        <v>9</v>
      </c>
      <c r="P14" s="23"/>
      <c r="Q14" s="46">
        <v>11</v>
      </c>
      <c r="R14" s="41"/>
      <c r="S14" s="23"/>
      <c r="T14" s="53"/>
      <c r="U14" s="45"/>
      <c r="V14" s="23" t="s">
        <v>1</v>
      </c>
      <c r="W14" s="46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22</v>
      </c>
      <c r="AI14" s="4">
        <f t="shared" ref="AI14:AI32" si="13">SUM(K14,N14,Q14,T14,W14,Z14,AC14,)</f>
        <v>33</v>
      </c>
      <c r="AK14" s="6">
        <f t="shared" si="4"/>
        <v>0</v>
      </c>
      <c r="AL14" s="6">
        <f t="shared" si="5"/>
        <v>1</v>
      </c>
    </row>
    <row r="15" spans="3:43">
      <c r="C15" s="134"/>
      <c r="D15" s="67">
        <v>4</v>
      </c>
      <c r="E15" s="22" t="str">
        <f>IF(VLOOKUP(D15,'ЖДРЕБ,ТАБЕЛА'!$B$4:$C$11,2,FALSE)="","",VLOOKUP(D15,'ЖДРЕБ,ТАБЕЛА'!$B$4:$C$11,2,FALSE))</f>
        <v>Лена Гидалова (356)</v>
      </c>
      <c r="F15" s="21" t="s">
        <v>0</v>
      </c>
      <c r="G15" s="67">
        <v>7</v>
      </c>
      <c r="H15" s="37" t="str">
        <f>IF(VLOOKUP(G15,'ЖДРЕБ,ТАБЕЛА'!$B$4:$C$11,2,FALSE)="","",VLOOKUP(G15,'ЖДРЕБ,ТАБЕЛА'!$B$4:$C$11,2,FALSE))</f>
        <v>Мила Гулеска (427)</v>
      </c>
      <c r="I15" s="45">
        <v>11</v>
      </c>
      <c r="J15" s="23"/>
      <c r="K15" s="46">
        <v>0</v>
      </c>
      <c r="L15" s="41">
        <v>11</v>
      </c>
      <c r="M15" s="23"/>
      <c r="N15" s="53">
        <v>2</v>
      </c>
      <c r="O15" s="45">
        <v>11</v>
      </c>
      <c r="P15" s="23"/>
      <c r="Q15" s="46">
        <v>3</v>
      </c>
      <c r="R15" s="41"/>
      <c r="S15" s="23"/>
      <c r="T15" s="53"/>
      <c r="U15" s="45"/>
      <c r="V15" s="23" t="s">
        <v>1</v>
      </c>
      <c r="W15" s="46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5</v>
      </c>
      <c r="AK15" s="6">
        <f t="shared" si="4"/>
        <v>1</v>
      </c>
      <c r="AL15" s="6">
        <f t="shared" si="5"/>
        <v>0</v>
      </c>
    </row>
    <row r="16" spans="3:43" ht="16.2" thickBot="1">
      <c r="C16" s="134"/>
      <c r="D16" s="68">
        <v>5</v>
      </c>
      <c r="E16" s="22" t="str">
        <f>IF(VLOOKUP(D16,'ЖДРЕБ,ТАБЕЛА'!$B$4:$C$11,2,FALSE)="","",VLOOKUP(D16,'ЖДРЕБ,ТАБЕЛА'!$B$4:$C$11,2,FALSE))</f>
        <v xml:space="preserve">Благица Печинска (349) </v>
      </c>
      <c r="F16" s="21" t="s">
        <v>0</v>
      </c>
      <c r="G16" s="68">
        <v>6</v>
      </c>
      <c r="H16" s="37" t="str">
        <f>IF(VLOOKUP(G16,'ЖДРЕБ,ТАБЕЛА'!$B$4:$C$11,2,FALSE)="","",VLOOKUP(G16,'ЖДРЕБ,ТАБЕЛА'!$B$4:$C$11,2,FALSE))</f>
        <v>Ана Смолиќ (418)</v>
      </c>
      <c r="I16" s="45">
        <v>11</v>
      </c>
      <c r="J16" s="23"/>
      <c r="K16" s="46">
        <v>2</v>
      </c>
      <c r="L16" s="41">
        <v>11</v>
      </c>
      <c r="M16" s="23"/>
      <c r="N16" s="53">
        <v>7</v>
      </c>
      <c r="O16" s="45">
        <v>11</v>
      </c>
      <c r="P16" s="23"/>
      <c r="Q16" s="46">
        <v>3</v>
      </c>
      <c r="R16" s="41"/>
      <c r="S16" s="23"/>
      <c r="T16" s="53"/>
      <c r="U16" s="45"/>
      <c r="V16" s="23" t="s">
        <v>1</v>
      </c>
      <c r="W16" s="46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12</v>
      </c>
      <c r="AK16" s="6">
        <f t="shared" si="4"/>
        <v>1</v>
      </c>
      <c r="AL16" s="6">
        <f t="shared" si="5"/>
        <v>0</v>
      </c>
      <c r="AQ16" t="s">
        <v>42</v>
      </c>
    </row>
    <row r="17" spans="3:38">
      <c r="C17" s="130" t="s">
        <v>5</v>
      </c>
      <c r="D17" s="84">
        <v>8</v>
      </c>
      <c r="E17" s="18" t="str">
        <f>IF(VLOOKUP(D17,'ЖДРЕБ,ТАБЕЛА'!$B$4:$C$11,2,FALSE)="","",VLOOKUP(D17,'ЖДРЕБ,ТАБЕЛА'!$B$4:$C$11,2,FALSE))</f>
        <v>Алексија Китански (492)</v>
      </c>
      <c r="F17" s="26" t="s">
        <v>0</v>
      </c>
      <c r="G17" s="84">
        <v>6</v>
      </c>
      <c r="H17" s="38" t="str">
        <f>IF(VLOOKUP(G17,'ЖДРЕБ,ТАБЕЛА'!$B$4:$C$11,2,FALSE)="","",VLOOKUP(G17,'ЖДРЕБ,ТАБЕЛА'!$B$4:$C$11,2,FALSE))</f>
        <v>Ана Смолиќ (418)</v>
      </c>
      <c r="I17" s="47">
        <v>2</v>
      </c>
      <c r="J17" s="27"/>
      <c r="K17" s="48">
        <v>11</v>
      </c>
      <c r="L17" s="42">
        <v>3</v>
      </c>
      <c r="M17" s="27"/>
      <c r="N17" s="54">
        <v>11</v>
      </c>
      <c r="O17" s="47">
        <v>1</v>
      </c>
      <c r="P17" s="27"/>
      <c r="Q17" s="48">
        <v>11</v>
      </c>
      <c r="R17" s="42"/>
      <c r="S17" s="27"/>
      <c r="T17" s="54"/>
      <c r="U17" s="47"/>
      <c r="V17" s="27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0</v>
      </c>
      <c r="AE17" s="19" t="s">
        <v>1</v>
      </c>
      <c r="AF17" s="20">
        <f t="shared" si="11"/>
        <v>3</v>
      </c>
      <c r="AH17" s="1">
        <f t="shared" si="12"/>
        <v>6</v>
      </c>
      <c r="AI17" s="2">
        <f t="shared" si="13"/>
        <v>33</v>
      </c>
      <c r="AK17" s="6">
        <f t="shared" si="4"/>
        <v>0</v>
      </c>
      <c r="AL17" s="6">
        <f t="shared" si="5"/>
        <v>1</v>
      </c>
    </row>
    <row r="18" spans="3:38">
      <c r="C18" s="131"/>
      <c r="D18" s="69">
        <v>7</v>
      </c>
      <c r="E18" s="29" t="str">
        <f>IF(VLOOKUP(D18,'ЖДРЕБ,ТАБЕЛА'!$B$4:$C$11,2,FALSE)="","",VLOOKUP(D18,'ЖДРЕБ,ТАБЕЛА'!$B$4:$C$11,2,FALSE))</f>
        <v>Мила Гулеска (427)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 xml:space="preserve">Благица Печинска (349) </v>
      </c>
      <c r="I18" s="49">
        <v>4</v>
      </c>
      <c r="J18" s="30"/>
      <c r="K18" s="50">
        <v>11</v>
      </c>
      <c r="L18" s="43">
        <v>11</v>
      </c>
      <c r="M18" s="30"/>
      <c r="N18" s="55">
        <v>9</v>
      </c>
      <c r="O18" s="49">
        <v>8</v>
      </c>
      <c r="P18" s="30"/>
      <c r="Q18" s="50">
        <v>11</v>
      </c>
      <c r="R18" s="43">
        <v>12</v>
      </c>
      <c r="S18" s="30"/>
      <c r="T18" s="55">
        <v>10</v>
      </c>
      <c r="U18" s="49">
        <v>11</v>
      </c>
      <c r="V18" s="30" t="s">
        <v>1</v>
      </c>
      <c r="W18" s="50">
        <v>8</v>
      </c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3</v>
      </c>
      <c r="AE18" s="24" t="s">
        <v>1</v>
      </c>
      <c r="AF18" s="25">
        <f t="shared" si="11"/>
        <v>2</v>
      </c>
      <c r="AH18" s="3">
        <f t="shared" si="12"/>
        <v>46</v>
      </c>
      <c r="AI18" s="4">
        <f t="shared" si="13"/>
        <v>49</v>
      </c>
      <c r="AK18" s="6">
        <f t="shared" si="4"/>
        <v>1</v>
      </c>
      <c r="AL18" s="6">
        <f t="shared" si="5"/>
        <v>0</v>
      </c>
    </row>
    <row r="19" spans="3:38">
      <c r="C19" s="131"/>
      <c r="D19" s="69">
        <v>1</v>
      </c>
      <c r="E19" s="29" t="str">
        <f>IF(VLOOKUP(D19,'ЖДРЕБ,ТАБЕЛА'!$B$4:$C$11,2,FALSE)="","",VLOOKUP(D19,'ЖДРЕБ,ТАБЕЛА'!$B$4:$C$11,2,FALSE))</f>
        <v>Моника Стајковска (337)</v>
      </c>
      <c r="F19" s="28" t="s">
        <v>0</v>
      </c>
      <c r="G19" s="69">
        <v>4</v>
      </c>
      <c r="H19" s="39" t="str">
        <f>IF(VLOOKUP(G19,'ЖДРЕБ,ТАБЕЛА'!$B$4:$C$11,2,FALSE)="","",VLOOKUP(G19,'ЖДРЕБ,ТАБЕЛА'!$B$4:$C$11,2,FALSE))</f>
        <v>Лена Гидалова (356)</v>
      </c>
      <c r="I19" s="49">
        <v>12</v>
      </c>
      <c r="J19" s="30"/>
      <c r="K19" s="50">
        <v>14</v>
      </c>
      <c r="L19" s="43">
        <v>11</v>
      </c>
      <c r="M19" s="30"/>
      <c r="N19" s="55">
        <v>8</v>
      </c>
      <c r="O19" s="49">
        <v>11</v>
      </c>
      <c r="P19" s="30"/>
      <c r="Q19" s="50">
        <v>5</v>
      </c>
      <c r="R19" s="43">
        <v>11</v>
      </c>
      <c r="S19" s="30"/>
      <c r="T19" s="55">
        <v>6</v>
      </c>
      <c r="U19" s="49"/>
      <c r="V19" s="30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3</v>
      </c>
      <c r="AE19" s="24" t="s">
        <v>1</v>
      </c>
      <c r="AF19" s="25">
        <f t="shared" si="11"/>
        <v>1</v>
      </c>
      <c r="AH19" s="3">
        <f t="shared" si="12"/>
        <v>45</v>
      </c>
      <c r="AI19" s="4">
        <f t="shared" si="13"/>
        <v>33</v>
      </c>
      <c r="AK19" s="6">
        <f t="shared" si="4"/>
        <v>1</v>
      </c>
      <c r="AL19" s="6">
        <f t="shared" si="5"/>
        <v>0</v>
      </c>
    </row>
    <row r="20" spans="3:38" ht="16.2" thickBot="1">
      <c r="C20" s="132"/>
      <c r="D20" s="85">
        <v>2</v>
      </c>
      <c r="E20" s="86" t="str">
        <f>IF(VLOOKUP(D20,'ЖДРЕБ,ТАБЕЛА'!$B$4:$C$11,2,FALSE)="","",VLOOKUP(D20,'ЖДРЕБ,ТАБЕЛА'!$B$4:$C$11,2,FALSE))</f>
        <v>Матеја Смолиќ (214)</v>
      </c>
      <c r="F20" s="87" t="s">
        <v>0</v>
      </c>
      <c r="G20" s="85">
        <v>3</v>
      </c>
      <c r="H20" s="88" t="str">
        <f>IF(VLOOKUP(G20,'ЖДРЕБ,ТАБЕЛА'!$B$4:$C$11,2,FALSE)="","",VLOOKUP(G20,'ЖДРЕБ,ТАБЕЛА'!$B$4:$C$11,2,FALSE))</f>
        <v>Сара Ризовска (339)</v>
      </c>
      <c r="I20" s="89">
        <v>11</v>
      </c>
      <c r="J20" s="90"/>
      <c r="K20" s="91">
        <v>7</v>
      </c>
      <c r="L20" s="92">
        <v>11</v>
      </c>
      <c r="M20" s="90"/>
      <c r="N20" s="93">
        <v>8</v>
      </c>
      <c r="O20" s="89">
        <v>12</v>
      </c>
      <c r="P20" s="90"/>
      <c r="Q20" s="91">
        <v>10</v>
      </c>
      <c r="R20" s="92"/>
      <c r="S20" s="90"/>
      <c r="T20" s="93"/>
      <c r="U20" s="89"/>
      <c r="V20" s="90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0</v>
      </c>
      <c r="AH20" s="3">
        <f t="shared" si="12"/>
        <v>34</v>
      </c>
      <c r="AI20" s="4">
        <f t="shared" si="13"/>
        <v>25</v>
      </c>
      <c r="AK20" s="6">
        <f t="shared" si="4"/>
        <v>1</v>
      </c>
      <c r="AL20" s="6">
        <f t="shared" si="5"/>
        <v>0</v>
      </c>
    </row>
    <row r="21" spans="3:38">
      <c r="C21" s="133" t="s">
        <v>6</v>
      </c>
      <c r="D21" s="83">
        <v>3</v>
      </c>
      <c r="E21" s="32" t="str">
        <f>IF(VLOOKUP(D21,'ЖДРЕБ,ТАБЕЛА'!$B$4:$C$11,2,FALSE)="","",VLOOKUP(D21,'ЖДРЕБ,ТАБЕЛА'!$B$4:$C$11,2,FALSE))</f>
        <v>Сара Ризовска (339)</v>
      </c>
      <c r="F21" s="31" t="s">
        <v>0</v>
      </c>
      <c r="G21" s="83">
        <v>8</v>
      </c>
      <c r="H21" s="40" t="str">
        <f>IF(VLOOKUP(G21,'ЖДРЕБ,ТАБЕЛА'!$B$4:$C$11,2,FALSE)="","",VLOOKUP(G21,'ЖДРЕБ,ТАБЕЛА'!$B$4:$C$11,2,FALSE))</f>
        <v>Алексија Китански (492)</v>
      </c>
      <c r="I21" s="51">
        <v>11</v>
      </c>
      <c r="J21" s="33"/>
      <c r="K21" s="52">
        <v>3</v>
      </c>
      <c r="L21" s="44">
        <v>11</v>
      </c>
      <c r="M21" s="33"/>
      <c r="N21" s="56">
        <v>5</v>
      </c>
      <c r="O21" s="51">
        <v>11</v>
      </c>
      <c r="P21" s="33"/>
      <c r="Q21" s="52">
        <v>2</v>
      </c>
      <c r="R21" s="44"/>
      <c r="S21" s="33"/>
      <c r="T21" s="56"/>
      <c r="U21" s="51"/>
      <c r="V21" s="33" t="s">
        <v>1</v>
      </c>
      <c r="W21" s="5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10</v>
      </c>
      <c r="AK21" s="6">
        <f t="shared" si="4"/>
        <v>1</v>
      </c>
      <c r="AL21" s="6">
        <f t="shared" si="5"/>
        <v>0</v>
      </c>
    </row>
    <row r="22" spans="3:38">
      <c r="C22" s="134"/>
      <c r="D22" s="67">
        <v>4</v>
      </c>
      <c r="E22" s="22" t="str">
        <f>IF(VLOOKUP(D22,'ЖДРЕБ,ТАБЕЛА'!$B$4:$C$11,2,FALSE)="","",VLOOKUP(D22,'ЖДРЕБ,ТАБЕЛА'!$B$4:$C$11,2,FALSE))</f>
        <v>Лена Гидалова (356)</v>
      </c>
      <c r="F22" s="21" t="s">
        <v>0</v>
      </c>
      <c r="G22" s="67">
        <v>2</v>
      </c>
      <c r="H22" s="37" t="str">
        <f>IF(VLOOKUP(G22,'ЖДРЕБ,ТАБЕЛА'!$B$4:$C$11,2,FALSE)="","",VLOOKUP(G22,'ЖДРЕБ,ТАБЕЛА'!$B$4:$C$11,2,FALSE))</f>
        <v>Матеја Смолиќ (214)</v>
      </c>
      <c r="I22" s="45">
        <v>12</v>
      </c>
      <c r="J22" s="23"/>
      <c r="K22" s="46">
        <v>10</v>
      </c>
      <c r="L22" s="41">
        <v>5</v>
      </c>
      <c r="M22" s="23"/>
      <c r="N22" s="53">
        <v>11</v>
      </c>
      <c r="O22" s="45">
        <v>10</v>
      </c>
      <c r="P22" s="23"/>
      <c r="Q22" s="46">
        <v>12</v>
      </c>
      <c r="R22" s="41">
        <v>7</v>
      </c>
      <c r="S22" s="23"/>
      <c r="T22" s="53">
        <v>11</v>
      </c>
      <c r="U22" s="45"/>
      <c r="V22" s="23" t="s">
        <v>1</v>
      </c>
      <c r="W22" s="46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1</v>
      </c>
      <c r="AE22" s="24" t="s">
        <v>1</v>
      </c>
      <c r="AF22" s="25">
        <f t="shared" si="11"/>
        <v>3</v>
      </c>
      <c r="AH22" s="3">
        <f t="shared" si="12"/>
        <v>34</v>
      </c>
      <c r="AI22" s="4">
        <f t="shared" si="13"/>
        <v>44</v>
      </c>
      <c r="AK22" s="6">
        <f t="shared" si="4"/>
        <v>0</v>
      </c>
      <c r="AL22" s="6">
        <f t="shared" si="5"/>
        <v>1</v>
      </c>
    </row>
    <row r="23" spans="3:38">
      <c r="C23" s="134"/>
      <c r="D23" s="67">
        <v>5</v>
      </c>
      <c r="E23" s="22" t="str">
        <f>IF(VLOOKUP(D23,'ЖДРЕБ,ТАБЕЛА'!$B$4:$C$11,2,FALSE)="","",VLOOKUP(D23,'ЖДРЕБ,ТАБЕЛА'!$B$4:$C$11,2,FALSE))</f>
        <v xml:space="preserve">Благица Печинска (349) </v>
      </c>
      <c r="F23" s="21" t="s">
        <v>0</v>
      </c>
      <c r="G23" s="67">
        <v>1</v>
      </c>
      <c r="H23" s="37" t="str">
        <f>IF(VLOOKUP(G23,'ЖДРЕБ,ТАБЕЛА'!$B$4:$C$11,2,FALSE)="","",VLOOKUP(G23,'ЖДРЕБ,ТАБЕЛА'!$B$4:$C$11,2,FALSE))</f>
        <v>Моника Стајковска (337)</v>
      </c>
      <c r="I23" s="45">
        <v>3</v>
      </c>
      <c r="J23" s="23"/>
      <c r="K23" s="46">
        <v>11</v>
      </c>
      <c r="L23" s="41">
        <v>1</v>
      </c>
      <c r="M23" s="23"/>
      <c r="N23" s="53">
        <v>11</v>
      </c>
      <c r="O23" s="45">
        <v>7</v>
      </c>
      <c r="P23" s="23"/>
      <c r="Q23" s="46">
        <v>11</v>
      </c>
      <c r="R23" s="41"/>
      <c r="S23" s="23"/>
      <c r="T23" s="53"/>
      <c r="U23" s="45"/>
      <c r="V23" s="23" t="s">
        <v>1</v>
      </c>
      <c r="W23" s="46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11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2" thickBot="1">
      <c r="C24" s="134"/>
      <c r="D24" s="68">
        <v>6</v>
      </c>
      <c r="E24" s="22" t="str">
        <f>IF(VLOOKUP(D24,'ЖДРЕБ,ТАБЕЛА'!$B$4:$C$11,2,FALSE)="","",VLOOKUP(D24,'ЖДРЕБ,ТАБЕЛА'!$B$4:$C$11,2,FALSE))</f>
        <v>Ана Смолиќ (418)</v>
      </c>
      <c r="F24" s="21" t="s">
        <v>0</v>
      </c>
      <c r="G24" s="68">
        <v>7</v>
      </c>
      <c r="H24" s="37" t="str">
        <f>IF(VLOOKUP(G24,'ЖДРЕБ,ТАБЕЛА'!$B$4:$C$11,2,FALSE)="","",VLOOKUP(G24,'ЖДРЕБ,ТАБЕЛА'!$B$4:$C$11,2,FALSE))</f>
        <v>Мила Гулеска (427)</v>
      </c>
      <c r="I24" s="45">
        <v>9</v>
      </c>
      <c r="J24" s="23"/>
      <c r="K24" s="46">
        <v>11</v>
      </c>
      <c r="L24" s="41">
        <v>6</v>
      </c>
      <c r="M24" s="23"/>
      <c r="N24" s="53">
        <v>11</v>
      </c>
      <c r="O24" s="45">
        <v>11</v>
      </c>
      <c r="P24" s="23"/>
      <c r="Q24" s="46">
        <v>9</v>
      </c>
      <c r="R24" s="41">
        <v>8</v>
      </c>
      <c r="S24" s="23"/>
      <c r="T24" s="53">
        <v>11</v>
      </c>
      <c r="U24" s="45"/>
      <c r="V24" s="23" t="s">
        <v>1</v>
      </c>
      <c r="W24" s="46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1</v>
      </c>
      <c r="AE24" s="24" t="s">
        <v>1</v>
      </c>
      <c r="AF24" s="25">
        <f t="shared" si="11"/>
        <v>3</v>
      </c>
      <c r="AH24" s="3">
        <f t="shared" si="12"/>
        <v>34</v>
      </c>
      <c r="AI24" s="4">
        <f t="shared" si="13"/>
        <v>42</v>
      </c>
      <c r="AK24" s="6">
        <f t="shared" si="4"/>
        <v>0</v>
      </c>
      <c r="AL24" s="6">
        <f t="shared" si="5"/>
        <v>1</v>
      </c>
    </row>
    <row r="25" spans="3:38">
      <c r="C25" s="130" t="s">
        <v>7</v>
      </c>
      <c r="D25" s="84">
        <v>8</v>
      </c>
      <c r="E25" s="18" t="str">
        <f>IF(VLOOKUP(D25,'ЖДРЕБ,ТАБЕЛА'!$B$4:$C$11,2,FALSE)="","",VLOOKUP(D25,'ЖДРЕБ,ТАБЕЛА'!$B$4:$C$11,2,FALSE))</f>
        <v>Алексија Китански (492)</v>
      </c>
      <c r="F25" s="26" t="s">
        <v>0</v>
      </c>
      <c r="G25" s="84">
        <v>7</v>
      </c>
      <c r="H25" s="38" t="str">
        <f>IF(VLOOKUP(G25,'ЖДРЕБ,ТАБЕЛА'!$B$4:$C$11,2,FALSE)="","",VLOOKUP(G25,'ЖДРЕБ,ТАБЕЛА'!$B$4:$C$11,2,FALSE))</f>
        <v>Мила Гулеска (427)</v>
      </c>
      <c r="I25" s="47">
        <v>9</v>
      </c>
      <c r="J25" s="27"/>
      <c r="K25" s="48">
        <v>11</v>
      </c>
      <c r="L25" s="42">
        <v>4</v>
      </c>
      <c r="M25" s="27"/>
      <c r="N25" s="54">
        <v>11</v>
      </c>
      <c r="O25" s="47">
        <v>4</v>
      </c>
      <c r="P25" s="27"/>
      <c r="Q25" s="48">
        <v>11</v>
      </c>
      <c r="R25" s="42"/>
      <c r="S25" s="27"/>
      <c r="T25" s="54"/>
      <c r="U25" s="47"/>
      <c r="V25" s="27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0</v>
      </c>
      <c r="AE25" s="19" t="s">
        <v>1</v>
      </c>
      <c r="AF25" s="20">
        <f t="shared" si="11"/>
        <v>3</v>
      </c>
      <c r="AH25" s="1">
        <f t="shared" si="12"/>
        <v>17</v>
      </c>
      <c r="AI25" s="2">
        <f t="shared" si="13"/>
        <v>33</v>
      </c>
      <c r="AK25" s="6">
        <f t="shared" si="4"/>
        <v>0</v>
      </c>
      <c r="AL25" s="6">
        <f t="shared" si="5"/>
        <v>1</v>
      </c>
    </row>
    <row r="26" spans="3:38">
      <c r="C26" s="131"/>
      <c r="D26" s="69">
        <v>1</v>
      </c>
      <c r="E26" s="29" t="str">
        <f>IF(VLOOKUP(D26,'ЖДРЕБ,ТАБЕЛА'!$B$4:$C$11,2,FALSE)="","",VLOOKUP(D26,'ЖДРЕБ,ТАБЕЛА'!$B$4:$C$11,2,FALSE))</f>
        <v>Моника Стајковска (337)</v>
      </c>
      <c r="F26" s="28" t="s">
        <v>0</v>
      </c>
      <c r="G26" s="69">
        <v>6</v>
      </c>
      <c r="H26" s="39" t="str">
        <f>IF(VLOOKUP(G26,'ЖДРЕБ,ТАБЕЛА'!$B$4:$C$11,2,FALSE)="","",VLOOKUP(G26,'ЖДРЕБ,ТАБЕЛА'!$B$4:$C$11,2,FALSE))</f>
        <v>Ана Смолиќ (418)</v>
      </c>
      <c r="I26" s="49">
        <v>11</v>
      </c>
      <c r="J26" s="30"/>
      <c r="K26" s="50">
        <v>3</v>
      </c>
      <c r="L26" s="43">
        <v>11</v>
      </c>
      <c r="M26" s="30"/>
      <c r="N26" s="55">
        <v>3</v>
      </c>
      <c r="O26" s="49">
        <v>11</v>
      </c>
      <c r="P26" s="30"/>
      <c r="Q26" s="50">
        <v>6</v>
      </c>
      <c r="R26" s="43"/>
      <c r="S26" s="30"/>
      <c r="T26" s="55"/>
      <c r="U26" s="49"/>
      <c r="V26" s="30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3</v>
      </c>
      <c r="AE26" s="24" t="s">
        <v>1</v>
      </c>
      <c r="AF26" s="25">
        <f t="shared" si="11"/>
        <v>0</v>
      </c>
      <c r="AH26" s="3">
        <f t="shared" si="12"/>
        <v>33</v>
      </c>
      <c r="AI26" s="4">
        <f t="shared" si="13"/>
        <v>12</v>
      </c>
      <c r="AK26" s="6">
        <f t="shared" si="4"/>
        <v>1</v>
      </c>
      <c r="AL26" s="6">
        <f t="shared" si="5"/>
        <v>0</v>
      </c>
    </row>
    <row r="27" spans="3:38">
      <c r="C27" s="131"/>
      <c r="D27" s="69">
        <v>2</v>
      </c>
      <c r="E27" s="29" t="str">
        <f>IF(VLOOKUP(D27,'ЖДРЕБ,ТАБЕЛА'!$B$4:$C$11,2,FALSE)="","",VLOOKUP(D27,'ЖДРЕБ,ТАБЕЛА'!$B$4:$C$11,2,FALSE))</f>
        <v>Матеја Смолиќ (214)</v>
      </c>
      <c r="F27" s="28" t="s">
        <v>0</v>
      </c>
      <c r="G27" s="69">
        <v>5</v>
      </c>
      <c r="H27" s="39" t="str">
        <f>IF(VLOOKUP(G27,'ЖДРЕБ,ТАБЕЛА'!$B$4:$C$11,2,FALSE)="","",VLOOKUP(G27,'ЖДРЕБ,ТАБЕЛА'!$B$4:$C$11,2,FALSE))</f>
        <v xml:space="preserve">Благица Печинска (349) </v>
      </c>
      <c r="I27" s="49">
        <v>11</v>
      </c>
      <c r="J27" s="30"/>
      <c r="K27" s="50">
        <v>4</v>
      </c>
      <c r="L27" s="43">
        <v>11</v>
      </c>
      <c r="M27" s="30"/>
      <c r="N27" s="55">
        <v>1</v>
      </c>
      <c r="O27" s="49">
        <v>11</v>
      </c>
      <c r="P27" s="30"/>
      <c r="Q27" s="50">
        <v>5</v>
      </c>
      <c r="R27" s="43"/>
      <c r="S27" s="30"/>
      <c r="T27" s="55"/>
      <c r="U27" s="49"/>
      <c r="V27" s="30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3</v>
      </c>
      <c r="AE27" s="24" t="s">
        <v>1</v>
      </c>
      <c r="AF27" s="25">
        <f t="shared" si="11"/>
        <v>0</v>
      </c>
      <c r="AH27" s="3">
        <f t="shared" si="12"/>
        <v>33</v>
      </c>
      <c r="AI27" s="4">
        <f t="shared" si="13"/>
        <v>10</v>
      </c>
      <c r="AK27" s="6">
        <f t="shared" si="4"/>
        <v>1</v>
      </c>
      <c r="AL27" s="6">
        <f t="shared" si="5"/>
        <v>0</v>
      </c>
    </row>
    <row r="28" spans="3:38" ht="16.2" thickBot="1">
      <c r="C28" s="132"/>
      <c r="D28" s="85">
        <v>3</v>
      </c>
      <c r="E28" s="86" t="str">
        <f>IF(VLOOKUP(D28,'ЖДРЕБ,ТАБЕЛА'!$B$4:$C$11,2,FALSE)="","",VLOOKUP(D28,'ЖДРЕБ,ТАБЕЛА'!$B$4:$C$11,2,FALSE))</f>
        <v>Сара Ризовска (339)</v>
      </c>
      <c r="F28" s="87" t="s">
        <v>0</v>
      </c>
      <c r="G28" s="85">
        <v>4</v>
      </c>
      <c r="H28" s="88" t="str">
        <f>IF(VLOOKUP(G28,'ЖДРЕБ,ТАБЕЛА'!$B$4:$C$11,2,FALSE)="","",VLOOKUP(G28,'ЖДРЕБ,ТАБЕЛА'!$B$4:$C$11,2,FALSE))</f>
        <v>Лена Гидалова (356)</v>
      </c>
      <c r="I28" s="89">
        <v>4</v>
      </c>
      <c r="J28" s="90"/>
      <c r="K28" s="91">
        <v>11</v>
      </c>
      <c r="L28" s="92">
        <v>4</v>
      </c>
      <c r="M28" s="90"/>
      <c r="N28" s="93">
        <v>11</v>
      </c>
      <c r="O28" s="89">
        <v>9</v>
      </c>
      <c r="P28" s="90"/>
      <c r="Q28" s="91">
        <v>11</v>
      </c>
      <c r="R28" s="92"/>
      <c r="S28" s="90"/>
      <c r="T28" s="93"/>
      <c r="U28" s="89"/>
      <c r="V28" s="90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17</v>
      </c>
      <c r="AI28" s="4">
        <f t="shared" si="13"/>
        <v>33</v>
      </c>
      <c r="AK28" s="6">
        <f t="shared" si="4"/>
        <v>0</v>
      </c>
      <c r="AL28" s="6">
        <f t="shared" si="5"/>
        <v>1</v>
      </c>
    </row>
    <row r="29" spans="3:38">
      <c r="C29" s="133" t="s">
        <v>8</v>
      </c>
      <c r="D29" s="83">
        <v>4</v>
      </c>
      <c r="E29" s="32" t="str">
        <f>IF(VLOOKUP(D29,'ЖДРЕБ,ТАБЕЛА'!$B$4:$C$11,2,FALSE)="","",VLOOKUP(D29,'ЖДРЕБ,ТАБЕЛА'!$B$4:$C$11,2,FALSE))</f>
        <v>Лена Гидалова (356)</v>
      </c>
      <c r="F29" s="31" t="s">
        <v>0</v>
      </c>
      <c r="G29" s="83">
        <v>8</v>
      </c>
      <c r="H29" s="40" t="str">
        <f>IF(VLOOKUP(G29,'ЖДРЕБ,ТАБЕЛА'!$B$4:$C$11,2,FALSE)="","",VLOOKUP(G29,'ЖДРЕБ,ТАБЕЛА'!$B$4:$C$11,2,FALSE))</f>
        <v>Алексија Китански (492)</v>
      </c>
      <c r="I29" s="51">
        <v>11</v>
      </c>
      <c r="J29" s="33"/>
      <c r="K29" s="52">
        <v>2</v>
      </c>
      <c r="L29" s="44">
        <v>11</v>
      </c>
      <c r="M29" s="33"/>
      <c r="N29" s="56">
        <v>3</v>
      </c>
      <c r="O29" s="51">
        <v>11</v>
      </c>
      <c r="P29" s="33"/>
      <c r="Q29" s="52">
        <v>5</v>
      </c>
      <c r="R29" s="44"/>
      <c r="S29" s="33"/>
      <c r="T29" s="56"/>
      <c r="U29" s="51"/>
      <c r="V29" s="33" t="s">
        <v>1</v>
      </c>
      <c r="W29" s="5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10</v>
      </c>
      <c r="AK29" s="6">
        <f t="shared" si="4"/>
        <v>1</v>
      </c>
      <c r="AL29" s="6">
        <f t="shared" si="5"/>
        <v>0</v>
      </c>
    </row>
    <row r="30" spans="3:38">
      <c r="C30" s="134"/>
      <c r="D30" s="67">
        <v>5</v>
      </c>
      <c r="E30" s="22" t="str">
        <f>IF(VLOOKUP(D30,'ЖДРЕБ,ТАБЕЛА'!$B$4:$C$11,2,FALSE)="","",VLOOKUP(D30,'ЖДРЕБ,ТАБЕЛА'!$B$4:$C$11,2,FALSE))</f>
        <v xml:space="preserve">Благица Печинска (349) </v>
      </c>
      <c r="F30" s="21" t="s">
        <v>0</v>
      </c>
      <c r="G30" s="67">
        <v>3</v>
      </c>
      <c r="H30" s="37" t="str">
        <f>IF(VLOOKUP(G30,'ЖДРЕБ,ТАБЕЛА'!$B$4:$C$11,2,FALSE)="","",VLOOKUP(G30,'ЖДРЕБ,ТАБЕЛА'!$B$4:$C$11,2,FALSE))</f>
        <v>Сара Ризовска (339)</v>
      </c>
      <c r="I30" s="45">
        <v>6</v>
      </c>
      <c r="J30" s="23"/>
      <c r="K30" s="46">
        <v>11</v>
      </c>
      <c r="L30" s="41">
        <v>7</v>
      </c>
      <c r="M30" s="23"/>
      <c r="N30" s="53">
        <v>11</v>
      </c>
      <c r="O30" s="45">
        <v>8</v>
      </c>
      <c r="P30" s="23"/>
      <c r="Q30" s="46">
        <v>11</v>
      </c>
      <c r="R30" s="41"/>
      <c r="S30" s="23"/>
      <c r="T30" s="53"/>
      <c r="U30" s="45"/>
      <c r="V30" s="23" t="s">
        <v>1</v>
      </c>
      <c r="W30" s="46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0</v>
      </c>
      <c r="AE30" s="24" t="s">
        <v>1</v>
      </c>
      <c r="AF30" s="25">
        <f t="shared" si="15"/>
        <v>3</v>
      </c>
      <c r="AH30" s="3">
        <f t="shared" si="12"/>
        <v>21</v>
      </c>
      <c r="AI30" s="4">
        <f t="shared" si="13"/>
        <v>33</v>
      </c>
      <c r="AK30" s="6">
        <f t="shared" si="4"/>
        <v>0</v>
      </c>
      <c r="AL30" s="6">
        <f t="shared" si="5"/>
        <v>1</v>
      </c>
    </row>
    <row r="31" spans="3:38">
      <c r="C31" s="134"/>
      <c r="D31" s="67">
        <v>6</v>
      </c>
      <c r="E31" s="22" t="str">
        <f>IF(VLOOKUP(D31,'ЖДРЕБ,ТАБЕЛА'!$B$4:$C$11,2,FALSE)="","",VLOOKUP(D31,'ЖДРЕБ,ТАБЕЛА'!$B$4:$C$11,2,FALSE))</f>
        <v>Ана Смолиќ (418)</v>
      </c>
      <c r="F31" s="21" t="s">
        <v>0</v>
      </c>
      <c r="G31" s="67">
        <v>2</v>
      </c>
      <c r="H31" s="37" t="str">
        <f>IF(VLOOKUP(G31,'ЖДРЕБ,ТАБЕЛА'!$B$4:$C$11,2,FALSE)="","",VLOOKUP(G31,'ЖДРЕБ,ТАБЕЛА'!$B$4:$C$11,2,FALSE))</f>
        <v>Матеја Смолиќ (214)</v>
      </c>
      <c r="I31" s="45">
        <v>3</v>
      </c>
      <c r="J31" s="23"/>
      <c r="K31" s="46">
        <v>11</v>
      </c>
      <c r="L31" s="41">
        <v>7</v>
      </c>
      <c r="M31" s="23"/>
      <c r="N31" s="53">
        <v>11</v>
      </c>
      <c r="O31" s="45">
        <v>8</v>
      </c>
      <c r="P31" s="23"/>
      <c r="Q31" s="46">
        <v>11</v>
      </c>
      <c r="R31" s="41"/>
      <c r="S31" s="23"/>
      <c r="T31" s="53"/>
      <c r="U31" s="45"/>
      <c r="V31" s="23" t="s">
        <v>1</v>
      </c>
      <c r="W31" s="46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0</v>
      </c>
      <c r="AE31" s="24" t="s">
        <v>1</v>
      </c>
      <c r="AF31" s="25">
        <f t="shared" si="15"/>
        <v>3</v>
      </c>
      <c r="AH31" s="3">
        <f t="shared" si="12"/>
        <v>18</v>
      </c>
      <c r="AI31" s="4">
        <f t="shared" si="13"/>
        <v>33</v>
      </c>
      <c r="AK31" s="6">
        <f t="shared" si="4"/>
        <v>0</v>
      </c>
      <c r="AL31" s="6">
        <f t="shared" si="5"/>
        <v>1</v>
      </c>
    </row>
    <row r="32" spans="3:38" ht="16.2" thickBot="1">
      <c r="C32" s="135"/>
      <c r="D32" s="68">
        <v>7</v>
      </c>
      <c r="E32" s="97" t="str">
        <f>IF(VLOOKUP(D32,'ЖДРЕБ,ТАБЕЛА'!$B$4:$C$11,2,FALSE)="","",VLOOKUP(D32,'ЖДРЕБ,ТАБЕЛА'!$B$4:$C$11,2,FALSE))</f>
        <v>Мила Гулеска (427)</v>
      </c>
      <c r="F32" s="98" t="s">
        <v>0</v>
      </c>
      <c r="G32" s="68">
        <v>1</v>
      </c>
      <c r="H32" s="99" t="str">
        <f>IF(VLOOKUP(G32,'ЖДРЕБ,ТАБЕЛА'!$B$4:$C$11,2,FALSE)="","",VLOOKUP(G32,'ЖДРЕБ,ТАБЕЛА'!$B$4:$C$11,2,FALSE))</f>
        <v>Моника Стајковска (337)</v>
      </c>
      <c r="I32" s="100">
        <v>0</v>
      </c>
      <c r="J32" s="101"/>
      <c r="K32" s="102">
        <v>11</v>
      </c>
      <c r="L32" s="103">
        <v>3</v>
      </c>
      <c r="M32" s="101"/>
      <c r="N32" s="104">
        <v>11</v>
      </c>
      <c r="O32" s="100">
        <v>5</v>
      </c>
      <c r="P32" s="101"/>
      <c r="Q32" s="102">
        <v>11</v>
      </c>
      <c r="R32" s="103"/>
      <c r="S32" s="101"/>
      <c r="T32" s="104"/>
      <c r="U32" s="100"/>
      <c r="V32" s="101" t="s">
        <v>1</v>
      </c>
      <c r="W32" s="102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0</v>
      </c>
      <c r="AE32" s="95" t="s">
        <v>1</v>
      </c>
      <c r="AF32" s="96">
        <f t="shared" si="15"/>
        <v>3</v>
      </c>
      <c r="AH32" s="3">
        <f t="shared" si="12"/>
        <v>8</v>
      </c>
      <c r="AI32" s="4">
        <f t="shared" si="13"/>
        <v>33</v>
      </c>
      <c r="AK32" s="6">
        <f t="shared" si="4"/>
        <v>0</v>
      </c>
      <c r="AL32" s="6">
        <f t="shared" si="5"/>
        <v>1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2022-04-30T13:26:51Z</dcterms:modified>
</cp:coreProperties>
</file>