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799F2E2F-77D0-4A09-AD4B-B586706BE174}" xr6:coauthVersionLast="47" xr6:coauthVersionMax="47" xr10:uidLastSave="{00000000-0000-0000-0000-000000000000}"/>
  <bookViews>
    <workbookView xWindow="-120" yWindow="-120" windowWidth="29040" windowHeight="15840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3" i="19"/>
  <c r="K25" i="19"/>
  <c r="K5" i="19"/>
  <c r="K7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8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3" i="19"/>
  <c r="J25" i="19"/>
  <c r="J5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8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25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8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5" i="19"/>
  <c r="M7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8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<sst xmlns="http://schemas.openxmlformats.org/spreadsheetml/2006/main" count="2548" uniqueCount="859">
  <si>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</si>
  <si>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</si>
  <si>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</si>
  <si>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</si>
  <si>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</si>
  <si>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</si>
  <si>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</si>
  <si>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</si>
  <si>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</si>
  <si>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</si>
  <si>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</si>
  <si>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</si>
  <si>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</si>
  <si>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</si>
  <si>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</si>
  <si>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</si>
  <si>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</si>
  <si>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</si>
  <si>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</si>
  <si>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</si>
  <si>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</si>
  <si>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</si>
  <si>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</si>
  <si>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</si>
  <si>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</si>
  <si>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</si>
  <si>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</si>
  <si>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</si>
  <si>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</si>
  <si>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</si>
  <si>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</si>
  <si>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</si>
  <si>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</si>
  <si>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</si>
  <si>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</si>
  <si>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</si>
  <si>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</si>
  <si>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</si>
  <si>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</si>
  <si>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</si>
  <si>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</si>
  <si>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</si>
  <si>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</si>
  <si>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</si>
  <si>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</si>
  <si>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</si>
  <si>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</si>
  <si>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</si>
  <si>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</si>
  <si>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</si>
  <si>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</si>
  <si>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</si>
  <si>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</si>
  <si>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</si>
  <si>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</si>
  <si>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</si>
  <si>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</si>
  <si>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</si>
  <si>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</si>
  <si>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</si>
  <si>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</si>
  <si>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</si>
  <si>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</si>
  <si>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</si>
  <si>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</si>
  <si>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</si>
  <si>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</si>
  <si>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</si>
  <si>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</si>
  <si>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</si>
  <si>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</si>
  <si>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</si>
  <si>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</si>
  <si>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</si>
  <si>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</si>
  <si>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</si>
  <si>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</si>
  <si>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</si>
  <si>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</si>
  <si>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</si>
  <si>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</si>
  <si>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</si>
  <si>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</si>
  <si>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</si>
  <si>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</si>
  <si>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</si>
  <si>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</si>
  <si>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</si>
  <si>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</si>
  <si>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</si>
  <si>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</si>
  <si>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</si>
  <si>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</si>
  <si>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</si>
  <si>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</si>
  <si>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</si>
  <si>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</si>
  <si>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</si>
  <si>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</si>
  <si>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</si>
  <si>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</si>
  <si>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</si>
  <si>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</si>
  <si>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</si>
  <si>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</si>
  <si>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</si>
  <si>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</si>
  <si>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</si>
  <si>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</si>
  <si>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</si>
  <si>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</si>
  <si>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</si>
  <si>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</si>
  <si>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</si>
  <si>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</si>
  <si>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</si>
  <si>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</si>
  <si>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</si>
  <si>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</si>
  <si>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</si>
  <si>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</si>
  <si>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</si>
  <si>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</si>
  <si>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</si>
  <si>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</si>
  <si>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</si>
  <si>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</si>
  <si>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</si>
  <si>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</si>
  <si>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</si>
  <si>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</si>
  <si>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</si>
  <si>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</si>
  <si>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</si>
  <si>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</si>
  <si>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</si>
  <si>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</si>
  <si>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</si>
  <si>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</si>
  <si>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</si>
  <si>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</si>
  <si>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</si>
  <si>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</si>
  <si>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</si>
  <si>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</si>
  <si>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</si>
  <si>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</si>
  <si>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</si>
  <si>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</si>
  <si>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</si>
  <si>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</si>
  <si>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</si>
  <si>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</si>
  <si>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</si>
  <si>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</si>
  <si>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</si>
  <si>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</si>
  <si>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</si>
  <si>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</si>
  <si>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</si>
  <si>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</si>
  <si>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</si>
  <si>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</si>
  <si>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</si>
  <si>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</si>
  <si>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</si>
  <si>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</si>
  <si>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</si>
  <si>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</si>
  <si>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</si>
  <si>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</si>
  <si>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</si>
  <si>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</si>
  <si>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</si>
  <si>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</si>
  <si>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</si>
  <si>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</si>
  <si>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</si>
  <si>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</si>
  <si>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</si>
  <si>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</si>
  <si>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</si>
  <si>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</si>
  <si>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</si>
  <si>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</si>
  <si>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</si>
  <si>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</si>
  <si>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</si>
  <si>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</si>
  <si>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</si>
  <si>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</si>
  <si>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</si>
  <si>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</si>
  <si>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</si>
  <si>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</si>
  <si>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</si>
  <si>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</si>
  <si>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</si>
  <si>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</si>
  <si>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</si>
  <si>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</si>
  <si>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</si>
  <si>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</si>
  <si>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</si>
  <si>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</si>
  <si>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</si>
  <si>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</si>
  <si>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</si>
  <si>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</si>
  <si>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</si>
  <si>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</si>
  <si>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</si>
  <si>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</si>
  <si>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</si>
  <si>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</si>
  <si>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</si>
  <si>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</si>
  <si>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</si>
  <si>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</si>
  <si>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</si>
  <si>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</si>
  <si>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</si>
  <si>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</si>
  <si>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</si>
  <si>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</si>
  <si>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</si>
  <si>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</si>
  <si>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</si>
  <si>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</si>
  <si>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</si>
  <si>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</si>
  <si>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</si>
  <si>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</si>
  <si>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</si>
  <si>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</si>
  <si>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</si>
  <si>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</si>
  <si>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</si>
  <si>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</si>
  <si>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</si>
  <si>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</si>
  <si>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</si>
  <si>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</si>
  <si>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</si>
  <si>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</si>
  <si>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</si>
  <si>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</si>
  <si>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</si>
  <si>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</si>
  <si>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</si>
  <si>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</si>
  <si>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</si>
  <si>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</si>
  <si>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</si>
  <si>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</si>
  <si>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</si>
  <si>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</si>
  <si>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</si>
  <si>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</si>
  <si>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</si>
  <si>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</si>
  <si>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</si>
  <si>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</si>
  <si>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</si>
  <si>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</si>
  <si>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</si>
  <si>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</si>
  <si>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</si>
  <si>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</si>
  <si>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</si>
  <si>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</si>
  <si>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</si>
  <si>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</si>
  <si>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</si>
  <si>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</si>
  <si>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</si>
  <si>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</si>
  <si>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</si>
  <si>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</si>
  <si>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</si>
  <si>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</si>
  <si>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</si>
  <si>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</si>
  <si>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</si>
  <si>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</si>
  <si>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</si>
  <si>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</si>
  <si>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</si>
  <si>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</si>
  <si>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</si>
  <si>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</si>
  <si>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</si>
  <si>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</si>
  <si>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</si>
  <si>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</si>
  <si>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</si>
  <si>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</si>
  <si>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</si>
  <si>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</si>
  <si>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</si>
  <si>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</si>
  <si>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</si>
  <si>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</si>
  <si>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</si>
  <si>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</si>
  <si>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</si>
  <si>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</si>
  <si>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</si>
  <si>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</si>
  <si>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</si>
  <si>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</si>
  <si>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</si>
  <si>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</si>
  <si>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</si>
  <si>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</si>
  <si>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</si>
  <si>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</si>
  <si>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</si>
  <si>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</si>
  <si>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</si>
  <si>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</si>
  <si>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</si>
  <si>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</si>
  <si>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</si>
  <si>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</si>
  <si>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</si>
  <si>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</si>
  <si>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</si>
  <si>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</si>
  <si>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</si>
  <si>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</si>
  <si>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</si>
  <si>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</si>
  <si>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</si>
  <si>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</si>
  <si>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</si>
  <si>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</si>
  <si>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</si>
  <si>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</si>
  <si>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</si>
  <si>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</si>
  <si>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</si>
  <si>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</si>
  <si>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</si>
  <si>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</si>
  <si>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</si>
  <si>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</si>
  <si>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</si>
  <si>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</si>
  <si>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</si>
  <si>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</si>
  <si>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</si>
  <si>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</si>
  <si>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</si>
  <si>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</si>
  <si>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</si>
  <si>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</si>
  <si>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</si>
  <si>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</si>
  <si>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</si>
  <si>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</si>
  <si>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</si>
  <si>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</si>
  <si>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</si>
  <si>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</si>
  <si>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</si>
  <si>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</si>
  <si>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</si>
  <si>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</si>
  <si>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</si>
  <si>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</si>
  <si>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</si>
  <si>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</si>
  <si>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</si>
  <si>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</si>
  <si>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</si>
  <si>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</si>
  <si>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</si>
  <si>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</si>
  <si>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</si>
  <si>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</si>
  <si>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</si>
  <si>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</si>
  <si>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</si>
  <si>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</si>
  <si>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</si>
  <si>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</si>
  <si>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</si>
  <si>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</si>
  <si>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</si>
  <si>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</si>
  <si>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</si>
  <si>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</si>
  <si>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</si>
  <si>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</si>
  <si>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</si>
  <si>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</si>
  <si>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</si>
  <si>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</si>
  <si>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</si>
  <si>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</si>
  <si>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</si>
  <si>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</si>
  <si>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</si>
  <si>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</si>
  <si>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</si>
  <si>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</si>
  <si>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</si>
  <si>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</si>
  <si>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</si>
  <si>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</si>
  <si>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</si>
  <si>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</si>
  <si>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</si>
  <si>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</si>
  <si>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</si>
  <si>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</si>
  <si>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</si>
  <si>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</si>
  <si>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</si>
  <si>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</si>
  <si>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</si>
  <si>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</si>
  <si>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</si>
  <si>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</si>
  <si>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</si>
  <si>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</si>
  <si>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</si>
  <si>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</si>
  <si>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</si>
  <si>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</si>
  <si>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</si>
  <si>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</si>
  <si>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</si>
  <si>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</si>
  <si>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</si>
  <si>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</si>
  <si>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</si>
  <si>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</si>
  <si>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</si>
  <si>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</si>
  <si>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</si>
  <si>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</si>
  <si>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</si>
  <si>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</si>
  <si>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</si>
  <si>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</si>
  <si>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</si>
  <si>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</si>
  <si>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</si>
  <si>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</si>
  <si>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</si>
  <si>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</si>
  <si>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</si>
  <si>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</si>
  <si>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</si>
  <si>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</si>
  <si>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</si>
  <si>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</si>
  <si>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</si>
  <si>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</si>
  <si>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</si>
  <si>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</si>
  <si>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</si>
  <si>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</si>
  <si>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</si>
  <si>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</si>
  <si>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</si>
  <si>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</si>
  <si>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</si>
  <si>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</si>
  <si>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</si>
  <si>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</si>
  <si>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</si>
  <si>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</si>
  <si>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</si>
  <si>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</si>
  <si>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</si>
  <si>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</si>
  <si>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</si>
  <si>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</si>
  <si>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</si>
  <si>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</si>
  <si>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</si>
  <si>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</si>
  <si>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</si>
  <si>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</si>
  <si>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</si>
  <si>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</si>
  <si>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</si>
  <si>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</si>
  <si>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</si>
  <si>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</si>
  <si>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</si>
  <si>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</si>
  <si>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</si>
  <si>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</si>
  <si>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</si>
  <si>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</si>
  <si>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</si>
  <si>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</si>
  <si>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</si>
  <si>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</si>
  <si>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</si>
  <si>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</si>
  <si>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</si>
  <si>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</si>
  <si>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</si>
  <si>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</si>
  <si>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</si>
  <si>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</si>
  <si>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</si>
  <si>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</si>
  <si>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</si>
  <si>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</si>
  <si>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</si>
  <si>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</si>
  <si>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</si>
  <si>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</si>
  <si>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</si>
  <si>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</si>
  <si>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</si>
  <si>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</si>
  <si>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</si>
  <si>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</si>
  <si>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</si>
  <si>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</si>
  <si>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</si>
  <si>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</si>
  <si>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</si>
  <si>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</si>
  <si>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</si>
  <si>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</si>
  <si>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</si>
  <si>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</si>
  <si>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</si>
  <si>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</si>
  <si>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</si>
  <si>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</si>
  <si>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</si>
  <si>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</si>
  <si>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</si>
  <si>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</si>
  <si>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</si>
  <si>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</si>
  <si>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</si>
  <si>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</si>
  <si>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</si>
  <si>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</si>
  <si>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</si>
  <si>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</si>
  <si>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</si>
  <si>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</si>
  <si>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</si>
  <si>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</si>
  <si>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</si>
  <si>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</si>
  <si>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</si>
  <si>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</si>
  <si>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</si>
  <si>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</si>
  <si>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</si>
  <si>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</si>
  <si>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</si>
  <si>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</si>
  <si>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</si>
  <si>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</si>
  <si>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</si>
  <si>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</si>
  <si>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</si>
  <si>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</si>
  <si>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</si>
  <si>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</si>
  <si>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</si>
  <si>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</si>
  <si>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</si>
  <si>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</si>
  <si>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</si>
  <si>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</si>
  <si>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</si>
  <si>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</si>
  <si>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</si>
  <si>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</si>
  <si>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</si>
  <si>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</si>
  <si>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</si>
  <si>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</si>
  <si>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</si>
  <si>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</si>
  <si>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</si>
  <si>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</si>
  <si>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</si>
  <si>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</si>
  <si>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</si>
  <si>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</si>
  <si>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</si>
  <si>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</si>
  <si>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</si>
  <si>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</si>
  <si>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</si>
  <si>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</si>
  <si>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</si>
  <si>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</si>
  <si>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</si>
  <si>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</si>
  <si>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</si>
  <si>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</si>
  <si>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</si>
  <si>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</si>
  <si>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</si>
  <si>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</si>
  <si>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</si>
  <si>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</si>
  <si>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</si>
  <si>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</si>
  <si>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</si>
  <si>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</si>
  <si>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</si>
  <si>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</si>
  <si>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</si>
  <si>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</si>
  <si>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</si>
  <si>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</si>
  <si>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</si>
  <si>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</si>
  <si>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</si>
  <si>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</si>
  <si>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</si>
  <si>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</si>
  <si>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</si>
  <si>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</si>
  <si>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</si>
  <si>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</si>
  <si>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</si>
  <si>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</si>
  <si>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</si>
  <si>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</si>
  <si>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</si>
  <si>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</si>
  <si>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</si>
  <si>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</si>
  <si>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</si>
  <si>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</si>
  <si>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</si>
  <si>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</si>
  <si>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</si>
  <si>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</si>
  <si>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</si>
  <si>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</si>
  <si>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</si>
  <si>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</si>
  <si>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</si>
  <si>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</si>
  <si>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</si>
  <si>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</si>
  <si>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</si>
  <si>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</si>
  <si>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</si>
  <si>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</si>
  <si>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</si>
  <si>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</si>
  <si>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</si>
  <si>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</si>
  <si>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</si>
  <si>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</si>
  <si>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</si>
  <si>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</si>
  <si>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</si>
  <si>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</si>
  <si>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</si>
  <si>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</si>
  <si>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</si>
  <si>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</si>
  <si>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</si>
  <si>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</si>
  <si>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</si>
  <si>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</si>
  <si>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</si>
  <si>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</si>
  <si>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</si>
  <si>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</si>
  <si>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</si>
  <si>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</si>
  <si>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</si>
  <si>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</si>
  <si>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</si>
  <si>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</si>
  <si>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</si>
  <si>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</si>
  <si>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</si>
  <si>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</si>
  <si>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</si>
  <si>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</si>
  <si>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</si>
  <si>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</si>
  <si>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</si>
  <si>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</si>
  <si>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</si>
  <si>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</si>
  <si>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</si>
  <si>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</si>
  <si>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</si>
  <si>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</si>
  <si>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</si>
  <si>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</si>
  <si>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</si>
  <si>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</si>
  <si>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</si>
  <si>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</si>
  <si>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</si>
  <si>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</si>
  <si>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</si>
  <si>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</si>
  <si>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</si>
  <si>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</si>
  <si>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</si>
  <si>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</si>
  <si>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</si>
  <si>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</si>
  <si>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</si>
  <si>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</si>
  <si>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</si>
  <si>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</si>
  <si>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</si>
  <si>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</si>
  <si>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</si>
  <si>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</si>
  <si>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</si>
  <si>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</si>
  <si>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</si>
  <si>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</si>
  <si>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</si>
  <si>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</si>
  <si>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</si>
  <si>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</si>
  <si>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</si>
  <si>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</si>
  <si>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</si>
  <si>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</si>
  <si>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</si>
  <si>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</si>
  <si>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</si>
  <si>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</si>
  <si>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</si>
  <si>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</si>
  <si>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</si>
  <si>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</si>
  <si>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</si>
  <si>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</si>
  <si>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</si>
  <si>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</si>
  <si>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</si>
  <si>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</si>
  <si>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</si>
  <si>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</si>
  <si>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</si>
  <si>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</si>
  <si>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</si>
  <si>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</si>
  <si>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</si>
  <si>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</si>
  <si>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</si>
  <si>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</si>
  <si>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</si>
  <si>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</si>
  <si>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</si>
  <si>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</si>
  <si>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</si>
  <si>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</si>
  <si>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</si>
  <si>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</si>
  <si>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</si>
  <si>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</si>
  <si>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</si>
  <si>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</si>
  <si>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</si>
  <si>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</si>
  <si>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</si>
  <si>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</si>
  <si>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</si>
  <si>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</si>
  <si>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</si>
  <si>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</si>
  <si>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</si>
  <si>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</si>
  <si>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</si>
  <si>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</si>
  <si>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</si>
  <si>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</si>
  <si>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</si>
  <si>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</si>
  <si>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</si>
  <si>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</si>
  <si>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</si>
  <si>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</si>
  <si>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</si>
  <si>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</si>
  <si>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</si>
  <si>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</si>
  <si>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</si>
  <si>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</si>
  <si>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</si>
  <si>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</si>
  <si>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</si>
  <si>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</si>
  <si>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</si>
  <si>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</si>
  <si>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</si>
  <si>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</si>
  <si>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</si>
  <si>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</si>
  <si>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</si>
  <si>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</si>
  <si>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</si>
  <si>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</si>
  <si>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</si>
  <si>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</si>
  <si>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</si>
  <si>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</si>
  <si>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</si>
  <si>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</si>
  <si>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</si>
  <si>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</si>
  <si>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</si>
  <si>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</si>
  <si>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</si>
  <si>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</si>
  <si>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</si>
  <si>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</si>
  <si>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</si>
  <si>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</si>
  <si>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</si>
  <si>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</si>
  <si>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</si>
  <si>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</si>
  <si>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</si>
  <si>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</si>
  <si>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</si>
  <si>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</si>
  <si>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</si>
  <si>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</si>
  <si>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</si>
  <si>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</si>
  <si>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</si>
  <si>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</si>
  <si>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</si>
  <si>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</si>
  <si>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</si>
  <si>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</si>
  <si>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</si>
  <si>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</si>
  <si>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</si>
  <si>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</si>
  <si>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</si>
  <si>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М. Смолиќ - С. А. Стојановска</t>
  </si>
  <si>
    <t>С. Хасану - С.С. Стојановска</t>
  </si>
  <si>
    <t>И. Ковачовска - Ф. Јованоска</t>
  </si>
  <si>
    <t>М. Стајковска - С. Ризовска</t>
  </si>
  <si>
    <t>Е. Пармачка - Б. Ѓузелова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</si>
</sst>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7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3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9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4</v>
      </c>
      <c r="G3" s="250"/>
      <c r="H3" s="36"/>
      <c r="I3" s="352" t="s">
        <v>855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4</v>
      </c>
      <c r="O3" s="250">
        <v>1406</v>
      </c>
    </row>
    <row r="4" spans="2:17">
      <c r="B4" s="360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1</v>
      </c>
      <c r="G4" s="243"/>
      <c r="H4" s="36"/>
      <c r="I4" s="353" t="s">
        <v>856</v>
      </c>
      <c r="J4" s="353" t="s">
        <v>271</v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1</v>
      </c>
      <c r="O4" s="243">
        <v>1050</v>
      </c>
    </row>
    <row r="5" spans="2:17">
      <c r="B5" s="360"/>
      <c r="C5" s="265">
        <v>3</v>
      </c>
      <c r="D5" s="287" t="str">
        <f t="shared" si="1"/>
        <v/>
      </c>
      <c r="E5" s="288" t="str">
        <f t="shared" si="2"/>
        <v/>
      </c>
      <c r="F5" s="284">
        <v>6</v>
      </c>
      <c r="G5" s="243"/>
      <c r="H5" s="36"/>
      <c r="I5" s="353" t="s">
        <v>854</v>
      </c>
      <c r="J5" s="252" t="str">
        <f>IF(ISERROR(VLOOKUP(H5,Baza!A:C,3,FALSE)),"",(VLOOKUP(H5,Baza!A:C,3,FALSE)))</f>
        <v/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6</v>
      </c>
      <c r="O5" s="243">
        <v>770</v>
      </c>
    </row>
    <row r="6" spans="2:17" ht="16.5" thickBot="1">
      <c r="B6" s="361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/>
      <c r="H6" s="36"/>
      <c r="I6" s="353" t="s">
        <v>857</v>
      </c>
      <c r="J6" s="353" t="s">
        <v>271</v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26</v>
      </c>
      <c r="O6" s="243">
        <v>661</v>
      </c>
    </row>
    <row r="7" spans="2:17">
      <c r="B7" s="362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7</v>
      </c>
      <c r="G7" s="243"/>
      <c r="H7" s="36"/>
      <c r="I7" s="353" t="s">
        <v>858</v>
      </c>
      <c r="J7" s="353" t="s">
        <v>271</v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7</v>
      </c>
      <c r="O7" s="243">
        <v>152</v>
      </c>
    </row>
    <row r="8" spans="2:17">
      <c r="B8" s="360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/>
    </row>
    <row r="9" spans="2:17">
      <c r="B9" s="360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50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/>
      <c r="Q9" s="324"/>
    </row>
    <row r="10" spans="2:17" ht="16.5" thickBot="1">
      <c r="B10" s="363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4"/>
    </row>
    <row r="11" spans="2:17">
      <c r="B11" s="359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60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60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5" thickBot="1">
      <c r="B14" s="361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62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60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60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5" thickBot="1">
      <c r="B18" s="36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9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60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6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61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60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60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6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9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60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60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61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60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6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6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9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6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6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61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6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6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6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9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6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6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61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6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6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5" thickBot="1">
      <c r="B50" s="36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9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6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6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61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6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6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6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9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6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6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61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6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6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6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5" hidden="1" thickBot="1">
      <c r="B68" s="36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5" hidden="1" thickBot="1">
      <c r="B69" s="36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5" hidden="1" thickBot="1">
      <c r="B70" s="36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5" hidden="1" thickBot="1">
      <c r="B71" s="36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5" hidden="1" thickBot="1">
      <c r="B72" s="36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5" hidden="1" thickBot="1">
      <c r="B73" s="36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5" hidden="1" thickBot="1">
      <c r="B74" s="36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5" hidden="1" thickBot="1">
      <c r="B75" s="36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5" hidden="1" thickBot="1">
      <c r="B76" s="36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5" hidden="1" thickBot="1">
      <c r="B77" s="36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5" hidden="1" thickBot="1">
      <c r="B78" s="36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5" hidden="1" thickBot="1">
      <c r="B79" s="36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5" hidden="1" thickBot="1">
      <c r="B80" s="36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5" hidden="1" thickBot="1">
      <c r="B81" s="36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5" hidden="1" thickBot="1">
      <c r="B82" s="36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5" hidden="1" thickBot="1">
      <c r="B83" s="36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5" hidden="1" thickBot="1">
      <c r="B84" s="36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5" hidden="1" thickBot="1">
      <c r="B85" s="36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5" hidden="1" thickBot="1">
      <c r="B86" s="36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5" hidden="1" thickBot="1">
      <c r="B87" s="36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5" hidden="1" thickBot="1">
      <c r="B88" s="36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5" hidden="1" thickBot="1">
      <c r="B89" s="36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5" hidden="1" thickBot="1">
      <c r="B90" s="36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5" hidden="1" thickBot="1">
      <c r="B91" s="36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5" hidden="1" thickBot="1">
      <c r="B92" s="36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5" hidden="1" thickBot="1">
      <c r="B93" s="36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5" hidden="1" thickBot="1">
      <c r="B94" s="36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5" hidden="1" thickBot="1">
      <c r="B95" s="36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5" hidden="1" thickBot="1">
      <c r="B96" s="36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5" hidden="1" thickBot="1">
      <c r="B97" s="36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5" hidden="1" thickBot="1">
      <c r="B98" s="36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6" t="s">
        <v>852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.7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406" t="str">
        <f>IF(ISERROR(INDEX($C$3:$C$6,MATCH(W2,$T$3:$T$6,0))),"",(INDEX($C$3:$C$6,MATCH(W2,$T$3:$T$6,0))))</f>
        <v/>
      </c>
      <c r="Y2" s="407"/>
      <c r="Z2" s="408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/>
      </c>
      <c r="Y3" s="407"/>
      <c r="Z3" s="40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9" t="str">
        <f t="shared" si="0"/>
        <v/>
      </c>
      <c r="Y4" s="410"/>
      <c r="Z4" s="41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9" t="str">
        <f t="shared" si="0"/>
        <v/>
      </c>
      <c r="Y5" s="410"/>
      <c r="Z5" s="41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IF(GROUPS!F4="","",GROUPS!F4)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IF(GROUPS!F5="","",GROUPS!F5)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IF(GROUPS!F6="","",GROUPS!F6)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IF(GROUPS!F7="","",GROUPS!F7)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IF(GROUPS!H4="","",GROUPS!H4)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IF(GROUPS!H5="","",GROUPS!H5)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IF(GROUPS!H6="","",GROUPS!H6)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IF(GROUPS!H7="","",GROUPS!H7)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IF(GROUPS!F9="","",GROUPS!F9)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IF(GROUPS!F10="","",GROUPS!F10)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IF(GROUPS!F11="","",GROUPS!F11)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IF(GROUPS!F12="","",GROUPS!F12)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IF(GROUPS!H9="","",GROUPS!H9)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IF(GROUPS!H10="","",GROUPS!H10)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IF(GROUPS!H11="","",GROUPS!H11)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IF(GROUPS!H12="","",GROUPS!H12)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J7" zoomScale="90" zoomScaleNormal="90" workbookViewId="0">
      <selection activeCell="AQ20" sqref="AQ20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7" t="s">
        <v>61</v>
      </c>
      <c r="D1" s="42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352" t="s">
        <v>855</v>
      </c>
    </row>
    <row r="4" spans="2:42" ht="16.5" thickBot="1">
      <c r="B4" s="214" t="s">
        <v>55</v>
      </c>
      <c r="C4" s="215">
        <v>2</v>
      </c>
      <c r="D4" s="353" t="s">
        <v>856</v>
      </c>
    </row>
    <row r="5" spans="2:42" ht="15.75">
      <c r="B5" s="218" t="s">
        <v>27</v>
      </c>
      <c r="C5" s="210">
        <v>3</v>
      </c>
      <c r="D5" s="353" t="s">
        <v>854</v>
      </c>
    </row>
    <row r="6" spans="2:42" ht="16.5" thickBot="1">
      <c r="B6" s="219" t="s">
        <v>54</v>
      </c>
      <c r="C6" s="216">
        <v>4</v>
      </c>
      <c r="D6" s="353" t="s">
        <v>857</v>
      </c>
    </row>
    <row r="7" spans="2:42" ht="15.75">
      <c r="B7" s="212" t="s">
        <v>29</v>
      </c>
      <c r="C7" s="213">
        <v>5</v>
      </c>
      <c r="D7" s="353" t="s">
        <v>858</v>
      </c>
      <c r="E7">
        <v>1</v>
      </c>
      <c r="F7" s="254">
        <v>1</v>
      </c>
      <c r="G7" s="96" t="str">
        <f>IF(F7="","",VLOOKUP(F7,$C$3:$D$8,2,FALSE))</f>
        <v>С. Хасану - С.С. Стојановска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С. Хасану - С.С. Стојановска</v>
      </c>
      <c r="R13" s="75">
        <v>8</v>
      </c>
      <c r="S13" s="75">
        <v>6</v>
      </c>
      <c r="T13" s="75">
        <v>6</v>
      </c>
      <c r="U13" s="75"/>
      <c r="V13" s="75"/>
      <c r="W13" s="75"/>
      <c r="X13" s="75"/>
      <c r="Y13" s="17">
        <f>IF(R13="","",SUMPRODUCT(--(R13:X13&gt;R14:X14)))</f>
        <v>0</v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М. Стајковска - С. Ризовска</v>
      </c>
      <c r="R14" s="75">
        <v>11</v>
      </c>
      <c r="S14" s="75">
        <v>11</v>
      </c>
      <c r="T14" s="75">
        <v>11</v>
      </c>
      <c r="U14" s="75"/>
      <c r="V14" s="75"/>
      <c r="W14" s="75"/>
      <c r="X14" s="75"/>
      <c r="Y14" s="17">
        <f>IF(R13="","",SUMPRODUCT(--(R13:X13&lt;R14:X14)))</f>
        <v>3</v>
      </c>
      <c r="Z14" s="11"/>
    </row>
    <row r="15" spans="2:42" ht="15.75">
      <c r="C15" s="35"/>
      <c r="D15" s="2"/>
      <c r="P15" s="76"/>
      <c r="Y15" s="79"/>
      <c r="AN15" s="429" t="str">
        <f>IF(AJ25="","",IF(AJ25&gt;AJ26,AB25,AB26))</f>
        <v>М. Смолиќ - С. А. Стојановска</v>
      </c>
    </row>
    <row r="16" spans="2:42" ht="15.75">
      <c r="C16" s="35"/>
      <c r="D16" s="2"/>
      <c r="P16" s="76"/>
      <c r="Y16" s="80"/>
      <c r="AM16" s="429" t="str">
        <f>IF(AJ25="","",IF(AJ25&lt;AJ26,AB25,AB26))</f>
        <v>М. Стајковска - С. Ризовска</v>
      </c>
      <c r="AN16" s="429"/>
      <c r="AO16" s="430" t="str">
        <f>IF(AJ25=AJ26,"",IF(AJ34=AJ35,AB34,IF(AJ34&gt;AJ35,AB34,AB35)))</f>
        <v>С. Хасану - С.С. Стојановска</v>
      </c>
    </row>
    <row r="17" spans="3:42" ht="15.75">
      <c r="C17" s="35"/>
      <c r="D17" s="2"/>
      <c r="P17" s="76"/>
      <c r="Y17" s="80"/>
      <c r="AJ17" s="8"/>
      <c r="AM17" s="429"/>
      <c r="AN17" s="429"/>
      <c r="AO17" s="430"/>
    </row>
    <row r="18" spans="3:42" ht="15.75">
      <c r="C18" s="35"/>
      <c r="D18" s="2"/>
      <c r="P18" s="76"/>
      <c r="Y18" s="80"/>
      <c r="AJ18" s="8"/>
      <c r="AM18" s="429"/>
      <c r="AO18" s="430"/>
    </row>
    <row r="19" spans="3:42" ht="16.5" thickBot="1">
      <c r="C19" s="35"/>
      <c r="D19" s="2"/>
      <c r="E19">
        <v>2</v>
      </c>
      <c r="F19" s="254">
        <v>5</v>
      </c>
      <c r="G19" s="96" t="str">
        <f>IF(F19="","",VLOOKUP(F19,$C$3:$D$8,2,FALSE))</f>
        <v>Е. Пармачка - Б. Ѓузелова</v>
      </c>
      <c r="H19" s="75">
        <v>3</v>
      </c>
      <c r="I19" s="75">
        <v>10</v>
      </c>
      <c r="J19" s="75">
        <v>6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0" t="str">
        <f>IF(AJ25=AJ26,"",IF(OR(AJ34&gt;AJ35,AJ34&lt;AJ35),"",AB35))</f>
        <v>И. Ковачовска - Ф. Јованоска</v>
      </c>
    </row>
    <row r="20" spans="3:42" ht="16.5" thickBot="1">
      <c r="C20" s="35"/>
      <c r="D20" s="2" t="s">
        <v>851</v>
      </c>
      <c r="E20">
        <v>3</v>
      </c>
      <c r="F20" s="254">
        <v>4</v>
      </c>
      <c r="G20" s="96" t="str">
        <f>IF(F20="","",VLOOKUP(F20,$C$3:$D$8,2,FALSE))</f>
        <v>М. Стајковска - С. Ризовска</v>
      </c>
      <c r="H20" s="75">
        <v>11</v>
      </c>
      <c r="I20" s="75">
        <v>12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2" t="s">
        <v>58</v>
      </c>
      <c r="AO20" s="430"/>
    </row>
    <row r="21" spans="3:42" ht="16.5" thickBot="1">
      <c r="C21" s="35"/>
      <c r="D21" s="2"/>
      <c r="Y21" s="80"/>
      <c r="AM21" s="435" t="s">
        <v>59</v>
      </c>
      <c r="AN21" s="433"/>
      <c r="AO21" s="430"/>
    </row>
    <row r="22" spans="3:42" ht="15.75">
      <c r="C22" s="35"/>
      <c r="D22" s="2"/>
      <c r="Y22" s="80"/>
      <c r="AM22" s="436"/>
      <c r="AN22" s="433"/>
      <c r="AO22" s="438" t="s">
        <v>60</v>
      </c>
    </row>
    <row r="23" spans="3:42" ht="16.5" thickBot="1">
      <c r="C23" s="35"/>
      <c r="D23" s="2"/>
      <c r="Y23" s="80"/>
      <c r="AM23" s="437"/>
      <c r="AN23" s="434"/>
      <c r="AO23" s="439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>М. Стајковска - С. Ризовска</v>
      </c>
      <c r="AC25" s="75">
        <v>8</v>
      </c>
      <c r="AD25" s="75">
        <v>13</v>
      </c>
      <c r="AE25" s="75">
        <v>11</v>
      </c>
      <c r="AF25" s="75">
        <v>6</v>
      </c>
      <c r="AG25" s="75">
        <v>9</v>
      </c>
      <c r="AH25" s="75"/>
      <c r="AI25" s="75"/>
      <c r="AJ25" s="17">
        <f>IF(AC25="","",SUMPRODUCT(--(AC25:AI25&gt;AC26:AI26)))</f>
        <v>2</v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>М. Смолиќ - С. А. Стојановска</v>
      </c>
      <c r="AC26" s="75">
        <v>11</v>
      </c>
      <c r="AD26" s="75">
        <v>11</v>
      </c>
      <c r="AE26" s="75">
        <v>8</v>
      </c>
      <c r="AF26" s="75">
        <v>11</v>
      </c>
      <c r="AG26" s="75">
        <v>11</v>
      </c>
      <c r="AH26" s="75"/>
      <c r="AI26" s="75"/>
      <c r="AJ26" s="17">
        <f>IF(AC25="","",SUMPRODUCT(--(AC25:AI25&lt;AC26:AI26)))</f>
        <v>3</v>
      </c>
    </row>
    <row r="27" spans="3:42" ht="15.75">
      <c r="C27" s="35"/>
      <c r="D27" s="2"/>
      <c r="Y27" s="80"/>
      <c r="AA27" s="38"/>
      <c r="AL27" s="441" t="s">
        <v>81</v>
      </c>
      <c r="AM27" s="442"/>
      <c r="AN27" s="442"/>
      <c r="AO27" s="442"/>
      <c r="AP27" s="443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44" t="str">
        <f>IF(AJ25="","",IF(AJ25&gt;AJ26,AB25,AB26))</f>
        <v>М. Смолиќ - С. А. Стојановска</v>
      </c>
      <c r="AO28" s="444"/>
      <c r="AP28" s="444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5" t="str">
        <f>IF(AJ25="","",IF(AJ25&lt;AJ26,AB25,AB26))</f>
        <v>М. Стајковска - С. Ризовска</v>
      </c>
      <c r="AO29" s="445"/>
      <c r="AP29" s="445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6" t="str">
        <f>IF(AJ25=AJ26,"",IF(AJ34=AJ35,AB34,IF(AJ34&gt;AJ35,AB34,AB35)))</f>
        <v>С. Хасану - С.С. Стојановска</v>
      </c>
      <c r="AO30" s="446"/>
      <c r="AP30" s="446"/>
    </row>
    <row r="31" spans="3:42" ht="15.75">
      <c r="C31" s="35"/>
      <c r="D31" s="2" t="s">
        <v>851</v>
      </c>
      <c r="E31">
        <v>4</v>
      </c>
      <c r="F31" s="254">
        <v>3</v>
      </c>
      <c r="G31" s="96" t="str">
        <f>IF(F31="","",VLOOKUP(F31,$C$3:$D$8,2,FALSE))</f>
        <v>М. Смолиќ - С. А. Стојановска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6" t="str">
        <f>IF(AJ25=AJ26,"",IF(AJ34=AJ35,AB35,IF(AJ34&lt;AJ35,AB34,AB35)))</f>
        <v>И. Ковачовска - Ф. Јованоска</v>
      </c>
      <c r="AO31" s="446"/>
      <c r="AP31" s="446"/>
    </row>
    <row r="32" spans="3:42" ht="15.75">
      <c r="C32" s="35"/>
      <c r="D32" s="2"/>
      <c r="E32">
        <v>5</v>
      </c>
      <c r="F32" s="254" t="s">
        <v>844</v>
      </c>
      <c r="G32" s="96" t="e">
        <f>IF(F32="","",VLOOKUP(F32,$C$3:$D$8,2,FALSE))</f>
        <v>#N/A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7" t="str">
        <f>IF(O7="","",IF(O7&lt;O8,G7,G8))</f>
        <v/>
      </c>
      <c r="AO32" s="447"/>
      <c r="AP32" s="447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7" t="str">
        <f>IF(O19="","",IF(O19&lt;O20,G19,G20))</f>
        <v>Е. Пармачка - Б. Ѓузелова</v>
      </c>
      <c r="AO33" s="447"/>
      <c r="AP33" s="447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>С. Хасану - С.С. Стојановска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7" t="e">
        <f>IF(O31="","",IF(O31&lt;O32,G31,G32))</f>
        <v>#N/A</v>
      </c>
      <c r="AO34" s="447"/>
      <c r="AP34" s="447"/>
    </row>
    <row r="35" spans="3:42">
      <c r="P35" s="76"/>
      <c r="Y35" s="80"/>
      <c r="AB35" s="98" t="str">
        <f>IF(Y37="","",IF(Y37&lt;Y38,Q37,Q38))</f>
        <v>И. Ковачовска - Ф. Јованоска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8" t="str">
        <f>IF(O43="","",IF(O43&lt;O44,G43,G44))</f>
        <v/>
      </c>
      <c r="AO35" s="448"/>
      <c r="AP35" s="448"/>
    </row>
    <row r="36" spans="3:42">
      <c r="P36" s="76"/>
      <c r="Y36" s="81"/>
      <c r="AL36" s="164"/>
      <c r="AM36" s="165"/>
      <c r="AN36" s="449"/>
      <c r="AO36" s="449"/>
      <c r="AP36" s="449"/>
    </row>
    <row r="37" spans="3:42">
      <c r="P37" s="76"/>
      <c r="Q37" s="95" t="str">
        <f>IF(O31="","",IF(O31&gt;O32,G31,G32))</f>
        <v>М. Смолиќ - С. А. Стојановска</v>
      </c>
      <c r="R37" s="75">
        <v>9</v>
      </c>
      <c r="S37" s="75">
        <v>11</v>
      </c>
      <c r="T37" s="75">
        <v>11</v>
      </c>
      <c r="U37" s="75">
        <v>8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40"/>
      <c r="AO37" s="440"/>
      <c r="AP37" s="440"/>
    </row>
    <row r="38" spans="3:42">
      <c r="P38" s="82"/>
      <c r="Q38" s="95" t="str">
        <f>G44</f>
        <v>И. Ковачовска - Ф. Јованоска</v>
      </c>
      <c r="R38" s="75">
        <v>11</v>
      </c>
      <c r="S38" s="75">
        <v>4</v>
      </c>
      <c r="T38" s="75">
        <v>9</v>
      </c>
      <c r="U38" s="75">
        <v>11</v>
      </c>
      <c r="V38" s="75">
        <v>8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40"/>
      <c r="AO38" s="440"/>
      <c r="AP38" s="440"/>
    </row>
    <row r="39" spans="3:42">
      <c r="P39" s="76"/>
      <c r="AL39" s="163"/>
      <c r="AM39" s="4"/>
      <c r="AN39" s="440"/>
      <c r="AO39" s="440"/>
      <c r="AP39" s="440"/>
    </row>
    <row r="40" spans="3:42">
      <c r="P40" s="76"/>
      <c r="AL40" s="163"/>
      <c r="AM40" s="4"/>
      <c r="AN40" s="440"/>
      <c r="AO40" s="440"/>
      <c r="AP40" s="440"/>
    </row>
    <row r="41" spans="3:42">
      <c r="O41" s="8"/>
      <c r="P41" s="76"/>
      <c r="AL41" s="163"/>
      <c r="AM41" s="4"/>
      <c r="AN41" s="440"/>
      <c r="AO41" s="440"/>
      <c r="AP41" s="440"/>
    </row>
    <row r="42" spans="3:42">
      <c r="O42" s="8"/>
      <c r="P42" s="76"/>
      <c r="AL42" s="163"/>
      <c r="AM42" s="4"/>
      <c r="AN42" s="440"/>
      <c r="AO42" s="440"/>
      <c r="AP42" s="440"/>
    </row>
    <row r="43" spans="3:42">
      <c r="O43" s="255"/>
      <c r="AL43" s="163"/>
      <c r="AM43" s="4"/>
      <c r="AN43" s="440"/>
      <c r="AO43" s="440"/>
      <c r="AP43" s="440"/>
    </row>
    <row r="44" spans="3:42">
      <c r="E44">
        <v>6</v>
      </c>
      <c r="F44" s="254">
        <v>2</v>
      </c>
      <c r="G44" s="96" t="str">
        <f>IF(F44="","",VLOOKUP(F44,$C$3:$D$8,2,FALSE))</f>
        <v>И. Ковачовска - Ф. Јованоска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0"/>
      <c r="AO50" s="440"/>
      <c r="AP50" s="440"/>
    </row>
    <row r="51" spans="36:42">
      <c r="AM51" s="4"/>
      <c r="AN51" s="440"/>
      <c r="AO51" s="440"/>
      <c r="AP51" s="440"/>
    </row>
    <row r="52" spans="36:42">
      <c r="AM52" s="4"/>
      <c r="AN52" s="440"/>
      <c r="AO52" s="440"/>
      <c r="AP52" s="44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50" t="s">
        <v>61</v>
      </c>
      <c r="D1" s="42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/>
      </c>
    </row>
    <row r="4" spans="2:48" ht="16.5" thickBot="1">
      <c r="B4" s="48" t="s">
        <v>55</v>
      </c>
      <c r="C4" s="48">
        <v>2</v>
      </c>
      <c r="D4" s="24" t="str">
        <f>IF(' I'!$X$3="","",' I'!$X$3)</f>
        <v/>
      </c>
    </row>
    <row r="5" spans="2:48" ht="15.75">
      <c r="B5" s="48" t="s">
        <v>27</v>
      </c>
      <c r="C5" s="48">
        <v>3</v>
      </c>
      <c r="D5" s="27" t="str">
        <f>IF(' II'!$X$2="","",' II'!$X$2)</f>
        <v/>
      </c>
    </row>
    <row r="6" spans="2:48" ht="16.5" thickBot="1">
      <c r="B6" s="48" t="s">
        <v>54</v>
      </c>
      <c r="C6" s="48">
        <v>4</v>
      </c>
      <c r="D6" s="28" t="str">
        <f>IF(' II'!$X$3="","",' II'!$X$3)</f>
        <v/>
      </c>
    </row>
    <row r="7" spans="2:48" ht="15.75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5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75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5" t="s">
        <v>595</v>
      </c>
      <c r="Q15" s="76"/>
      <c r="Z15" s="79"/>
      <c r="AO15" s="429" t="str">
        <f>IF(AK25="","",IF(AK25&gt;AK26,AC25,AC26))</f>
        <v/>
      </c>
    </row>
    <row r="16" spans="2:48" ht="15.75">
      <c r="B16" s="35"/>
      <c r="C16" s="35">
        <v>5</v>
      </c>
      <c r="D16" s="315" t="s">
        <v>596</v>
      </c>
      <c r="Q16" s="76"/>
      <c r="Z16" s="80"/>
      <c r="AN16" s="429" t="str">
        <f>IF(AK25="","",IF(AK25&lt;AK26,AC25,AC26))</f>
        <v/>
      </c>
      <c r="AO16" s="429"/>
      <c r="AP16" s="430" t="str">
        <f>IF(AK25=AK26,"",IF(AK34=AK35,AC34,IF(AK34&gt;AK35,AC34,AC35)))</f>
        <v/>
      </c>
    </row>
    <row r="17" spans="2:43" ht="15.75">
      <c r="B17" s="35"/>
      <c r="C17" s="35">
        <v>7</v>
      </c>
      <c r="D17" s="315" t="s">
        <v>597</v>
      </c>
      <c r="Q17" s="76"/>
      <c r="Z17" s="80"/>
      <c r="AK17" s="8"/>
      <c r="AN17" s="429"/>
      <c r="AO17" s="429"/>
      <c r="AP17" s="430"/>
    </row>
    <row r="18" spans="2:43" ht="15.75">
      <c r="B18" s="35"/>
      <c r="C18" s="35"/>
      <c r="D18" s="2"/>
      <c r="Q18" s="76"/>
      <c r="Z18" s="80"/>
      <c r="AK18" s="8"/>
      <c r="AN18" s="429"/>
      <c r="AP18" s="430"/>
    </row>
    <row r="19" spans="2:43" ht="16.5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1" t="str">
        <f>IF(AK25=AK26,"",IF(OR(AK34&gt;AK35,AK34&lt;AK35),"",AC35))</f>
        <v/>
      </c>
    </row>
    <row r="20" spans="2:43" ht="16.5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2" t="s">
        <v>58</v>
      </c>
      <c r="AP20" s="431"/>
    </row>
    <row r="21" spans="2:43" ht="16.350000000000001" customHeight="1" thickBot="1">
      <c r="C21" s="451" t="s">
        <v>598</v>
      </c>
      <c r="D21" s="451"/>
      <c r="Z21" s="80"/>
      <c r="AN21" s="435" t="s">
        <v>59</v>
      </c>
      <c r="AO21" s="433"/>
      <c r="AP21" s="431"/>
    </row>
    <row r="22" spans="2:43" ht="15.6" customHeight="1">
      <c r="C22" s="451"/>
      <c r="D22" s="451"/>
      <c r="Z22" s="80"/>
      <c r="AN22" s="436"/>
      <c r="AO22" s="433"/>
      <c r="AP22" s="438" t="s">
        <v>60</v>
      </c>
    </row>
    <row r="23" spans="2:43" ht="16.350000000000001" customHeight="1" thickBot="1">
      <c r="C23" s="451"/>
      <c r="D23" s="451"/>
      <c r="Z23" s="80"/>
      <c r="AN23" s="437"/>
      <c r="AO23" s="434"/>
      <c r="AP23" s="439"/>
    </row>
    <row r="24" spans="2:43" ht="15.6" customHeight="1">
      <c r="C24" s="451"/>
      <c r="D24" s="451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41" t="s">
        <v>81</v>
      </c>
      <c r="AN27" s="442"/>
      <c r="AO27" s="442"/>
      <c r="AP27" s="442"/>
      <c r="AQ27" s="443"/>
    </row>
    <row r="28" spans="2:43" ht="15.75">
      <c r="C28" s="35"/>
      <c r="D28" s="2"/>
      <c r="Z28" s="80"/>
      <c r="AB28" s="38"/>
      <c r="AM28" s="307">
        <v>1</v>
      </c>
      <c r="AN28" s="308" t="s">
        <v>82</v>
      </c>
      <c r="AO28" s="444" t="str">
        <f>IF(AK25="","",IF(AK25&gt;AK26,AC25,AC26))</f>
        <v/>
      </c>
      <c r="AP28" s="444"/>
      <c r="AQ28" s="444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45" t="str">
        <f>IF(AK25="","",IF(AK25&lt;AK26,AC25,AC26))</f>
        <v/>
      </c>
      <c r="AP29" s="445"/>
      <c r="AQ29" s="445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6" t="str">
        <f>IF(AK25=AK26,"",IF(AK34=AK35,AC34,IF(AK34&gt;AK35,AC34,AC35)))</f>
        <v/>
      </c>
      <c r="AP30" s="446"/>
      <c r="AQ30" s="446"/>
    </row>
    <row r="31" spans="2:43" ht="15.75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6" t="str">
        <f>IF(AK25=AK26,"",IF(AK34=AK35,AC35,IF(AK34&lt;AK35,AC34,AC35)))</f>
        <v/>
      </c>
      <c r="AP31" s="446"/>
      <c r="AQ31" s="446"/>
    </row>
    <row r="32" spans="2:43" ht="15.75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7" t="str">
        <f>IF(P7="","",IF(P7&lt;P8,H7,H8))</f>
        <v/>
      </c>
      <c r="AP32" s="447"/>
      <c r="AQ32" s="447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47" t="str">
        <f>IF(P19="","",IF(P19&lt;P20,H19,H20))</f>
        <v/>
      </c>
      <c r="AP33" s="447"/>
      <c r="AQ33" s="447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7" t="str">
        <f>IF(P31="","",IF(P31&lt;P32,H31,H32))</f>
        <v/>
      </c>
      <c r="AP34" s="447"/>
      <c r="AQ34" s="447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7" t="str">
        <f>IF(P43="","",IF(P43&lt;P44,H43,H44))</f>
        <v/>
      </c>
      <c r="AP35" s="447"/>
      <c r="AQ35" s="447"/>
    </row>
    <row r="36" spans="3:43">
      <c r="Q36" s="76"/>
      <c r="Z36" s="81"/>
      <c r="AM36" s="163"/>
      <c r="AN36" s="4"/>
      <c r="AO36" s="440"/>
      <c r="AP36" s="440"/>
      <c r="AQ36" s="440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40"/>
      <c r="AP37" s="440"/>
      <c r="AQ37" s="440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40"/>
      <c r="AP38" s="440"/>
      <c r="AQ38" s="440"/>
    </row>
    <row r="39" spans="3:43">
      <c r="Q39" s="76"/>
      <c r="AM39" s="163"/>
      <c r="AN39" s="4"/>
      <c r="AO39" s="440"/>
      <c r="AP39" s="440"/>
      <c r="AQ39" s="440"/>
    </row>
    <row r="40" spans="3:43">
      <c r="Q40" s="76"/>
      <c r="AM40" s="163"/>
      <c r="AN40" s="4"/>
      <c r="AO40" s="440"/>
      <c r="AP40" s="440"/>
      <c r="AQ40" s="440"/>
    </row>
    <row r="41" spans="3:43">
      <c r="P41" s="8"/>
      <c r="Q41" s="76"/>
      <c r="AM41" s="163"/>
      <c r="AN41" s="4"/>
      <c r="AO41" s="440"/>
      <c r="AP41" s="440"/>
      <c r="AQ41" s="440"/>
    </row>
    <row r="42" spans="3:43">
      <c r="P42" s="8"/>
      <c r="Q42" s="76"/>
      <c r="AM42" s="163"/>
      <c r="AN42" s="4"/>
      <c r="AO42" s="440"/>
      <c r="AP42" s="440"/>
      <c r="AQ42" s="440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40"/>
      <c r="AP43" s="440"/>
      <c r="AQ43" s="440"/>
    </row>
    <row r="44" spans="3:43">
      <c r="F44">
        <v>8</v>
      </c>
      <c r="G44" s="314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40"/>
      <c r="AP50" s="440"/>
      <c r="AQ50" s="440"/>
    </row>
    <row r="51" spans="37:43">
      <c r="AN51" s="4"/>
      <c r="AO51" s="440"/>
      <c r="AP51" s="440"/>
      <c r="AQ51" s="440"/>
    </row>
    <row r="52" spans="37:43">
      <c r="AN52" s="4"/>
      <c r="AO52" s="440"/>
      <c r="AP52" s="440"/>
      <c r="AQ52" s="440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7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9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9" t="str">
        <f>IF(AT25="","",IF(AT25&lt;AT26,AL25,AL26))</f>
        <v/>
      </c>
      <c r="AX16" s="429"/>
      <c r="AY16" s="430" t="str">
        <f>IF(AT25=AT26,"",IF(AT34=AT35,AL34,IF(AT34&gt;AT35,AL34,AL35)))</f>
        <v/>
      </c>
    </row>
    <row r="17" spans="3:52" ht="15.75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9"/>
      <c r="AY18" s="430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1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31"/>
    </row>
    <row r="21" spans="3:52" ht="16.5" thickBot="1">
      <c r="C21" s="35"/>
      <c r="D21" s="2"/>
      <c r="F21" s="153"/>
      <c r="O21" s="8"/>
      <c r="P21" s="76"/>
      <c r="AI21" s="80"/>
      <c r="AW21" s="455" t="s">
        <v>59</v>
      </c>
      <c r="AX21" s="453"/>
      <c r="AY21" s="431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6"/>
      <c r="AX22" s="453"/>
      <c r="AY22" s="458" t="s">
        <v>60</v>
      </c>
    </row>
    <row r="23" spans="3:52" ht="16.5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7"/>
      <c r="AX23" s="454"/>
      <c r="AY23" s="459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60" t="str">
        <f>IF(AT25="","",IF(AT25&gt;AT26,AL25,AL26))</f>
        <v/>
      </c>
      <c r="AY28" s="460"/>
      <c r="AZ28" s="460"/>
    </row>
    <row r="29" spans="3:52" ht="15.75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/>
      </c>
      <c r="AY29" s="445"/>
      <c r="AZ29" s="445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/>
      </c>
      <c r="AY30" s="446"/>
      <c r="AZ30" s="446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/>
      </c>
      <c r="AY31" s="446"/>
      <c r="AZ31" s="446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7" t="str">
        <f>IF(Y7="","",IF(Y7&lt;Y8,Q7,Q8))</f>
        <v/>
      </c>
      <c r="AY32" s="447"/>
      <c r="AZ32" s="447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/>
      </c>
      <c r="AY33" s="447"/>
      <c r="AZ33" s="447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/>
      </c>
      <c r="AY34" s="447"/>
      <c r="AZ34" s="447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8" t="str">
        <f>IF(Y43="","",IF(Y43&lt;Y44,Q43,Q44))</f>
        <v/>
      </c>
      <c r="AY35" s="448"/>
      <c r="AZ35" s="448"/>
    </row>
    <row r="36" spans="3:52">
      <c r="F36" s="153"/>
      <c r="Z36" s="76"/>
      <c r="AI36" s="81"/>
      <c r="AV36" s="164"/>
      <c r="AW36" s="165"/>
      <c r="AX36" s="449"/>
      <c r="AY36" s="449"/>
      <c r="AZ36" s="44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40"/>
      <c r="AY37" s="440"/>
      <c r="AZ37" s="440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40"/>
      <c r="AY38" s="440"/>
      <c r="AZ38" s="440"/>
    </row>
    <row r="39" spans="3:52">
      <c r="F39" s="153"/>
      <c r="Z39" s="76"/>
      <c r="AV39" s="163"/>
      <c r="AW39" s="4"/>
      <c r="AX39" s="440"/>
      <c r="AY39" s="440"/>
      <c r="AZ39" s="440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40"/>
      <c r="AY40" s="440"/>
      <c r="AZ40" s="440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40"/>
      <c r="AY41" s="440"/>
      <c r="AZ41" s="440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40"/>
      <c r="AY42" s="440"/>
      <c r="AZ42" s="440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40"/>
      <c r="AY43" s="440"/>
      <c r="AZ43" s="440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50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9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9" t="str">
        <f>IF(AT25="","",IF(AT25&lt;AT26,AL25,AL26))</f>
        <v/>
      </c>
      <c r="AX16" s="429"/>
      <c r="AY16" s="430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9"/>
      <c r="AY18" s="430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1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31"/>
    </row>
    <row r="21" spans="2:52" ht="16.5" thickBot="1">
      <c r="C21" s="35"/>
      <c r="D21" s="2"/>
      <c r="F21" s="153"/>
      <c r="O21" s="8"/>
      <c r="P21" s="76"/>
      <c r="AI21" s="80"/>
      <c r="AW21" s="461" t="s">
        <v>59</v>
      </c>
      <c r="AX21" s="453"/>
      <c r="AY21" s="431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2"/>
      <c r="AX22" s="453"/>
      <c r="AY22" s="458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3"/>
      <c r="AX23" s="454"/>
      <c r="AY23" s="459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4" t="str">
        <f>IF(AT25="","",IF(AT25&gt;AT26,AL25,AL26))</f>
        <v/>
      </c>
      <c r="AY28" s="444"/>
      <c r="AZ28" s="444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/>
      </c>
      <c r="AY29" s="445"/>
      <c r="AZ29" s="445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/>
      </c>
      <c r="AY30" s="446"/>
      <c r="AZ30" s="446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/>
      </c>
      <c r="AY31" s="446"/>
      <c r="AZ31" s="446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7" t="str">
        <f>IF(Y7="","",IF(Y7&lt;Y8,Q7,Q8))</f>
        <v/>
      </c>
      <c r="AY32" s="447"/>
      <c r="AZ32" s="447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/>
      </c>
      <c r="AY33" s="447"/>
      <c r="AZ33" s="447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/>
      </c>
      <c r="AY34" s="447"/>
      <c r="AZ34" s="447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7" t="str">
        <f>IF(Y43="","",IF(Y43&lt;Y44,Q43,Q44))</f>
        <v/>
      </c>
      <c r="AY35" s="447"/>
      <c r="AZ35" s="447"/>
    </row>
    <row r="36" spans="3:52">
      <c r="F36" s="153"/>
      <c r="Z36" s="76"/>
      <c r="AI36" s="81"/>
      <c r="AV36" s="92">
        <v>9</v>
      </c>
      <c r="AW36" s="22" t="s">
        <v>20</v>
      </c>
      <c r="AX36" s="464" t="str">
        <f>IF(O4="","",IF(O4&lt;O5,G4,G5))</f>
        <v/>
      </c>
      <c r="AY36" s="464"/>
      <c r="AZ36" s="46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4" t="str">
        <f>IF(O10="","",IF(O10&lt;O11,G10,G11))</f>
        <v/>
      </c>
      <c r="AY37" s="464"/>
      <c r="AZ37" s="46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4" t="str">
        <f>IF(O16="","",IF(O16&lt;O17,G16,G17))</f>
        <v/>
      </c>
      <c r="AY38" s="464"/>
      <c r="AZ38" s="464"/>
    </row>
    <row r="39" spans="3:52">
      <c r="F39" s="153"/>
      <c r="Z39" s="76"/>
      <c r="AV39" s="92">
        <v>9</v>
      </c>
      <c r="AW39" s="22" t="s">
        <v>20</v>
      </c>
      <c r="AX39" s="464" t="str">
        <f>IF(O22="","",IF(O22&lt;O23,G22,G23))</f>
        <v/>
      </c>
      <c r="AY39" s="464"/>
      <c r="AZ39" s="464"/>
    </row>
    <row r="40" spans="3:52" ht="15.75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4" t="str">
        <f>IF(O28="","",IF(O28&lt;O29,G28,G29))</f>
        <v/>
      </c>
      <c r="AY40" s="464"/>
      <c r="AZ40" s="464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4" t="str">
        <f>IF(O34="","",IF(O34&lt;O35,G34,G35))</f>
        <v/>
      </c>
      <c r="AY41" s="464"/>
      <c r="AZ41" s="464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4" t="str">
        <f>IF(O40="","",IF(O40&lt;O41,G40,G41))</f>
        <v/>
      </c>
      <c r="AY42" s="464"/>
      <c r="AZ42" s="464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4" t="str">
        <f>IF(O46="","",IF(O46&lt;O47,G46,G47))</f>
        <v/>
      </c>
      <c r="AY43" s="464"/>
      <c r="AZ43" s="46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50" t="s">
        <v>61</v>
      </c>
      <c r="D1" s="42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9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6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50" t="s">
        <v>61</v>
      </c>
      <c r="D1" s="42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9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6" customWidth="1"/>
    <col min="6" max="6" width="5.5703125" style="316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50" t="s">
        <v>61</v>
      </c>
      <c r="D1" s="42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9" t="str">
        <f>IF(BE33=BE34,"",IF(BE33="","",IF(BE33&lt;BE34,AW33,AW34)))</f>
        <v/>
      </c>
      <c r="BH16" s="429"/>
      <c r="BI16" s="43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9"/>
      <c r="BH17" s="429"/>
      <c r="BI17" s="43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9"/>
      <c r="BI18" s="43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2" t="s">
        <v>58</v>
      </c>
      <c r="BI20" s="43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3"/>
      <c r="BI21" s="43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33"/>
      <c r="BI22" s="43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34"/>
      <c r="BI23" s="439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9" t="s">
        <v>846</v>
      </c>
      <c r="C39" s="469"/>
      <c r="D39" s="469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9"/>
      <c r="C40" s="469"/>
      <c r="D40" s="469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8" t="str">
        <f>IF(BE33="","",IF(BE33&gt;BE34,AW33,AW34))</f>
        <v/>
      </c>
    </row>
    <row r="41" spans="2:61">
      <c r="B41" s="469"/>
      <c r="C41" s="469"/>
      <c r="D41" s="469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8"/>
    </row>
    <row r="42" spans="2:61">
      <c r="B42" s="469"/>
      <c r="C42" s="469"/>
      <c r="D42" s="469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1" t="str">
        <f>IF(BE33=BE34,"",IF(BE33="","",IF(BE33&lt;BE34,AW33,AW34)))</f>
        <v/>
      </c>
      <c r="BH42" s="468"/>
      <c r="BI42" s="468" t="str">
        <f>IF(BE33=BE34,"",IF(BE41=BE42,AW41,IF(BE41&gt;BE42,AW41,AW42)))</f>
        <v/>
      </c>
    </row>
    <row r="43" spans="2:61">
      <c r="B43" s="469"/>
      <c r="C43" s="469"/>
      <c r="D43" s="469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1"/>
      <c r="BI43" s="468"/>
    </row>
    <row r="44" spans="2:61">
      <c r="B44" s="469"/>
      <c r="C44" s="469"/>
      <c r="D44" s="469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1"/>
      <c r="BI44" s="468"/>
    </row>
    <row r="45" spans="2:61" ht="16.350000000000001" customHeight="1" thickBot="1">
      <c r="B45" s="469"/>
      <c r="C45" s="469"/>
      <c r="D45" s="469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1" t="str">
        <f>IF(BE33=BE34,"",IF(OR(BE41&gt;BE42,BE41&lt;BE42),"",AW42))</f>
        <v/>
      </c>
    </row>
    <row r="46" spans="2:61" ht="16.350000000000001" customHeight="1" thickBot="1">
      <c r="B46" s="469"/>
      <c r="C46" s="469"/>
      <c r="D46" s="469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2" t="s">
        <v>58</v>
      </c>
      <c r="BI46" s="431"/>
    </row>
    <row r="47" spans="2:61" ht="16.350000000000001" customHeight="1" thickBot="1">
      <c r="B47" s="469"/>
      <c r="C47" s="469"/>
      <c r="D47" s="469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3"/>
      <c r="BI47" s="470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33"/>
      <c r="BI48" s="438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34"/>
      <c r="BI49" s="43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1" t="s">
        <v>81</v>
      </c>
      <c r="BG51" s="442"/>
      <c r="BH51" s="442"/>
      <c r="BI51" s="442"/>
      <c r="BJ51" s="443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7" t="str">
        <f>IF(BE33="","",IF(BE33&gt;BE34,AW33,AW34))</f>
        <v/>
      </c>
      <c r="BI52" s="467"/>
      <c r="BJ52" s="467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5" t="str">
        <f>IF(BE33=BE34,"",IF(BE33="","",IF(BE33&lt;BE34,AW33,AW34)))</f>
        <v/>
      </c>
      <c r="BI53" s="445"/>
      <c r="BJ53" s="445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6" t="str">
        <f>IF(BE33=BE34,"",IF(BE41=BE42,AW41,IF(BE41&gt;BE42,AW41,AW42)))</f>
        <v/>
      </c>
      <c r="BI54" s="446"/>
      <c r="BJ54" s="446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6" t="str">
        <f>IF(BE33=BE34,"",IF(BE41=BE42,AW42,IF(BE42&lt;BE41,AW42,AW41)))</f>
        <v/>
      </c>
      <c r="BI55" s="446"/>
      <c r="BJ55" s="446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7" t="str">
        <f>IF(AJ9="","",IF(AJ9&lt;AJ10,AB9,AB10))</f>
        <v/>
      </c>
      <c r="BI56" s="447"/>
      <c r="BJ56" s="447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7" t="str">
        <f>IF(AJ25="","",IF(AJ25&lt;AJ26,AB25,AB26))</f>
        <v/>
      </c>
      <c r="BI57" s="447"/>
      <c r="BJ57" s="447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7" t="str">
        <f>IF(AJ41="","",IF(AJ41&lt;AJ42,AB41,AB42))</f>
        <v/>
      </c>
      <c r="BI58" s="447"/>
      <c r="BJ58" s="447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7" t="str">
        <f>IF(AJ57="","",IF(AJ57&lt;AJ58,AB57,AB58))</f>
        <v/>
      </c>
      <c r="BI59" s="447"/>
      <c r="BJ59" s="447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4" t="str">
        <f>IF(Z5="","",IF(Z5&lt;Z6,R5,R6))</f>
        <v/>
      </c>
      <c r="BI60" s="464"/>
      <c r="BJ60" s="464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4" t="str">
        <f>IF(Z13="","",IF(Z13&lt;Z14,R13,R14))</f>
        <v/>
      </c>
      <c r="BI61" s="464"/>
      <c r="BJ61" s="464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4" t="str">
        <f>IF(Z21="","",IF(Z21&lt;Z22,R21,R22))</f>
        <v/>
      </c>
      <c r="BI62" s="464"/>
      <c r="BJ62" s="464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4" t="str">
        <f>IF(Z29="","",IF(Z29&lt;Z30,R29,R30))</f>
        <v/>
      </c>
      <c r="BI63" s="464"/>
      <c r="BJ63" s="464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4" t="str">
        <f>IF(Z37="","",IF(Z37&lt;Z38,R37,R38))</f>
        <v/>
      </c>
      <c r="BI64" s="464"/>
      <c r="BJ64" s="464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4" t="str">
        <f>IF(Z45="","",IF(Z45&lt;Z46,R45,R46))</f>
        <v/>
      </c>
      <c r="BI65" s="464"/>
      <c r="BJ65" s="464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4" t="str">
        <f>IF(Z53="","",IF(Z53&lt;Z54,R53,R54))</f>
        <v/>
      </c>
      <c r="BI66" s="464"/>
      <c r="BJ66" s="464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4" t="str">
        <f>IF(Z61="","",IF(Z61&lt;Z62,R61,R62))</f>
        <v/>
      </c>
      <c r="BI67" s="464"/>
      <c r="BJ67" s="464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50" t="s">
        <v>61</v>
      </c>
      <c r="D1" s="42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2024-04-21T21:18:10Z</dcterms:modified>
</cp:coreProperties>
</file>